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6945" tabRatio="890" activeTab="16"/>
  </bookViews>
  <sheets>
    <sheet name="ต.1" sheetId="1" r:id="rId1"/>
    <sheet name="ต.2" sheetId="2" r:id="rId2"/>
    <sheet name="ต.3" sheetId="3" r:id="rId3"/>
    <sheet name="ต.4" sheetId="4" r:id="rId4"/>
    <sheet name="ต.5" sheetId="5" r:id="rId5"/>
    <sheet name="ต.6" sheetId="6" r:id="rId6"/>
    <sheet name="ต.7" sheetId="7" r:id="rId7"/>
    <sheet name="ต.7(อธิบาย)" sheetId="8" r:id="rId8"/>
    <sheet name="ต.8" sheetId="9" r:id="rId9"/>
    <sheet name="ต.8(อธิบาย)" sheetId="10" r:id="rId10"/>
    <sheet name="ต.9" sheetId="11" r:id="rId11"/>
    <sheet name="ต.9(อธิบาย)" sheetId="12" r:id="rId12"/>
    <sheet name="ต.10" sheetId="13" r:id="rId13"/>
    <sheet name="ต.10(อธิบาย)" sheetId="14" r:id="rId14"/>
    <sheet name="ต.11" sheetId="15" r:id="rId15"/>
    <sheet name="ต.11(อธิบาย)" sheetId="16" r:id="rId16"/>
    <sheet name="ต.12" sheetId="17" r:id="rId17"/>
    <sheet name="ต.12(อธิบาย)" sheetId="18" r:id="rId18"/>
    <sheet name="รายงานสรุปผลการวิเคราะห์" sheetId="19" r:id="rId19"/>
  </sheets>
  <definedNames/>
  <calcPr fullCalcOnLoad="1"/>
</workbook>
</file>

<file path=xl/sharedStrings.xml><?xml version="1.0" encoding="utf-8"?>
<sst xmlns="http://schemas.openxmlformats.org/spreadsheetml/2006/main" count="1380" uniqueCount="593">
  <si>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</si>
  <si>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</si>
  <si>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</si>
  <si>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</si>
  <si>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</si>
  <si>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 xml:space="preserve">          ค่าใช้จ่ายในระบบ GFMIS </t>
  </si>
  <si>
    <t xml:space="preserve">          รวมต้นทุนผลผลิต_</t>
  </si>
  <si>
    <t>ผลการเปรียบเทียบ</t>
  </si>
  <si>
    <t>กิจกรรมย่อย</t>
  </si>
  <si>
    <t>เงินใน งปม.</t>
  </si>
  <si>
    <t>เงินนอก งปม.</t>
  </si>
  <si>
    <t>ค่าเสื่อมราคา</t>
  </si>
  <si>
    <t>ต้นทุนรวม</t>
  </si>
  <si>
    <t>ปริมาณ</t>
  </si>
  <si>
    <t>หน่วยนับ</t>
  </si>
  <si>
    <t>ฉบับ</t>
  </si>
  <si>
    <t>จำนวนหนังสือเข้า-ออก</t>
  </si>
  <si>
    <t>เรื่อง</t>
  </si>
  <si>
    <t>ครั้ง</t>
  </si>
  <si>
    <t>ด้าน</t>
  </si>
  <si>
    <t>จำนวนเครื่องคอมพิวเตอร์</t>
  </si>
  <si>
    <t>ระบบ</t>
  </si>
  <si>
    <t>กิโลเมตร</t>
  </si>
  <si>
    <t>จำนวนบุคลากร</t>
  </si>
  <si>
    <t>(หน่วย : บาท)</t>
  </si>
  <si>
    <t>ศูนย์ต้นทุน</t>
  </si>
  <si>
    <t>5101</t>
  </si>
  <si>
    <t>5105</t>
  </si>
  <si>
    <t>5104</t>
  </si>
  <si>
    <t>5103</t>
  </si>
  <si>
    <t>5102</t>
  </si>
  <si>
    <t>อ5104</t>
  </si>
  <si>
    <t>อ5105</t>
  </si>
  <si>
    <t>อ5101</t>
  </si>
  <si>
    <t>อ5103</t>
  </si>
  <si>
    <t>กลุ่มตรวจสอบภายใน (02)</t>
  </si>
  <si>
    <t>ผลผลิตย่อย</t>
  </si>
  <si>
    <t>กิจกรรมหลัก</t>
  </si>
  <si>
    <t>ต้นทุนต่อหน่วย</t>
  </si>
  <si>
    <t>ผลผลิตหลัก</t>
  </si>
  <si>
    <t>ต้นทุนคงที่</t>
  </si>
  <si>
    <t>ต้นทุนผันแปร</t>
  </si>
  <si>
    <t xml:space="preserve">  (หน่วย : บาท)</t>
  </si>
  <si>
    <t>ต้นทุนทางอ้อม</t>
  </si>
  <si>
    <t>เหตุผล</t>
  </si>
  <si>
    <t>ค่าใช้จ่าย</t>
  </si>
  <si>
    <t>ต้นทุนต่อหน่วย เพิ่ม/(ลด) %</t>
  </si>
  <si>
    <t>ลำดับ</t>
  </si>
  <si>
    <t>ต้นทุนทางตรง</t>
  </si>
  <si>
    <t>รวมต้นทุนทางตรง</t>
  </si>
  <si>
    <t>รวมต้นทุนทางอ้อม</t>
  </si>
  <si>
    <t>ค่าใช้จ่ายบุคลากร (5101)</t>
  </si>
  <si>
    <t>ค่าใช้จ่ายด้านการฝึกอบรม (5102)</t>
  </si>
  <si>
    <t>ค่าใช้จ่ายเดินทาง (5103)</t>
  </si>
  <si>
    <t>ค่าตอบแทน ใช้สอยวัสดุ และค่าสาธารณูปโภค (5104)</t>
  </si>
  <si>
    <t>ค่าเสื่อมราคาและค่าตัดจำหน่าย (5105)</t>
  </si>
  <si>
    <t>ค่าใช้จ่ายดำเนินงานรักษาความมั่นคงของประเทศ (5106)</t>
  </si>
  <si>
    <t>ค่าใช้จ่ายเงินอุดหนุน (5107)</t>
  </si>
  <si>
    <t>06</t>
  </si>
  <si>
    <t>#ศูนย์ต้นทุนหลัก</t>
  </si>
  <si>
    <t>#ศูนย์ต้นทุนสนับสนุน</t>
  </si>
  <si>
    <t>#กิจกรรมย่อยของหน่วยงานหลัก</t>
  </si>
  <si>
    <t>#กิจกรรมย่อยของหน่วยงานสนับสนุน</t>
  </si>
  <si>
    <t>#กิจกรรมย่อยหน่วยงานหลัก</t>
  </si>
  <si>
    <t>#กิจกรรมย่อยหน่วยงานสนับสนุน</t>
  </si>
  <si>
    <t>ต้นทุนรวม (y-1)</t>
  </si>
  <si>
    <t>เงินใน งปม. (y-1)</t>
  </si>
  <si>
    <t>เงินนอก งปม. (y-1)</t>
  </si>
  <si>
    <t>งบกลาง (y-1)</t>
  </si>
  <si>
    <t>ค่าเสื่อมราคา (y-1)</t>
  </si>
  <si>
    <t>ปริมาณ (y-1)</t>
  </si>
  <si>
    <t>หน่วยนับ (y-1)</t>
  </si>
  <si>
    <t>ต้นทุนต่อหน่วย (y-1)</t>
  </si>
  <si>
    <t>ต้นทุนรวม เพิ่ม/(ลด) %</t>
  </si>
  <si>
    <t>ต้นทุนคงที่ เพิ่ม/(ลด) %</t>
  </si>
  <si>
    <t>ต้นทุนผันแปร เพิ่ม/(ลด) %</t>
  </si>
  <si>
    <t>5101 (y-1)</t>
  </si>
  <si>
    <t>5105 (y-1)</t>
  </si>
  <si>
    <t>5106 (y-1)</t>
  </si>
  <si>
    <t>5104 (y-1)</t>
  </si>
  <si>
    <t>5103 (y-1)</t>
  </si>
  <si>
    <t>5102 (y-1)</t>
  </si>
  <si>
    <t>5212 (y-1)</t>
  </si>
  <si>
    <t>ค่าใช้จ่ายบุคลากร (ตรง)</t>
  </si>
  <si>
    <t>ค่าเสื่อมราคาและค่าตัดจำหน่าย (ตรง)</t>
  </si>
  <si>
    <t>ค่าตอบแทน ใช้สอยวัสดุ และสาธารณูปโภค (ตรง)</t>
  </si>
  <si>
    <t>ค่าใช้จ่ายเดินทาง (ตรง)</t>
  </si>
  <si>
    <t>ค่าใช้จ่ายด้านการฝึกอบรม (ตรง)</t>
  </si>
  <si>
    <t>ค่าใช้จ่ายอื่น (ตรง)</t>
  </si>
  <si>
    <t>ค่าตอบแทน ใช้สอยวัสดุ และสาธารณูปโภค (อ้อม)</t>
  </si>
  <si>
    <t>ค่าใช้จ่ายบุคลากร (อ้อม)</t>
  </si>
  <si>
    <t>ค่าเสื่อมราคาและค่าตัดจำหน่าย (อ้อม)</t>
  </si>
  <si>
    <t>ค่าใช้จ่ายเดินทาง (อ้อม)</t>
  </si>
  <si>
    <t>รวม (y-1)</t>
  </si>
  <si>
    <t>ค่าใช้จ่ายบุคลากร (คงที่) (y-1)</t>
  </si>
  <si>
    <t>ค่าเสื่อมราคาและค่าตัดจำหน่าย (คงที่) (y-1)</t>
  </si>
  <si>
    <t>ค่าใช้จ่ายอื่น (คงที่) (y-1)</t>
  </si>
  <si>
    <t>รวม (คงที่) (y-1)</t>
  </si>
  <si>
    <t>ค่าตอบแทน ใช้สอยวัสดุ และสาธารณูปโภค (ผันแปร) (y-1)</t>
  </si>
  <si>
    <t>ค่าใช้จ่ายเดินทาง (ผันแปร) (y-1)</t>
  </si>
  <si>
    <t>ค่าใช้จ่ายด้านการฝึกอบรม (ผันแปร) (y-1)</t>
  </si>
  <si>
    <t>ค่าใช้จ่ายอื่น (ผันแปร) (y-1)</t>
  </si>
  <si>
    <t>รวม (ผันแปร) (y-1)</t>
  </si>
  <si>
    <t>รวม (ผันแปร)</t>
  </si>
  <si>
    <t>ค่าใช้จ่ายอื่น (ผันแปร)</t>
  </si>
  <si>
    <t>ค่าใช้จ่ายด้านการฝึกอบรม (ผันแปร)</t>
  </si>
  <si>
    <t>ค่าใช้จ่ายเดินทาง (ผันแปร)</t>
  </si>
  <si>
    <t>ค่าตอบแทน ใช้สอยวัสดุ และสาธารณูปโภค (ผันแปร)</t>
  </si>
  <si>
    <t>รวม (คงที่)</t>
  </si>
  <si>
    <t>ค่าใช้จ่ายอื่น (คงที่)</t>
  </si>
  <si>
    <t>ค่าเสื่อมราคาและค่าตัดจำหน่าย (คงที่)</t>
  </si>
  <si>
    <t>ค่าใช้จ่ายบุคลากร (คงที่)</t>
  </si>
  <si>
    <t>ต้นทุนคงที่ (y-1)</t>
  </si>
  <si>
    <t>ต้นทุนผันแปร (y-1)</t>
  </si>
  <si>
    <t>ค่าใช้จ่ายบำนาญปกติ</t>
  </si>
  <si>
    <t>ค่าใช้จ่ายทุนการศึกษาบุตร</t>
  </si>
  <si>
    <t>ค่าใช้จ่ายรักษาพยาบาลข้าราชการบำนาญ</t>
  </si>
  <si>
    <t>รายการค่าใช้จ่าย</t>
  </si>
  <si>
    <t>บวก</t>
  </si>
  <si>
    <t>หัก</t>
  </si>
  <si>
    <t>รหัส</t>
  </si>
  <si>
    <t>ค่าใช้จ่ายดำเนินงานรักษาความมั่นคงของประเทศ (ตรง)</t>
  </si>
  <si>
    <t>ค่าใช้จ่ายเงินอุดหนุน (ตรง)</t>
  </si>
  <si>
    <t>ค่าใช้จ่ายอื่น (อ้อม)</t>
  </si>
  <si>
    <t>อ5102</t>
  </si>
  <si>
    <t>อ5106</t>
  </si>
  <si>
    <t>อ5107</t>
  </si>
  <si>
    <t>ค่าใช้จ่ายด้านการฝึกอบรม (อ้อม)</t>
  </si>
  <si>
    <t>ค่าใช้จ่ายดำเนินงานรักษาความมั่นคงของประเทศ (อ้อม)</t>
  </si>
  <si>
    <t>ค่าใช้จ่ายเงินอุดหนุน (อ้อม)</t>
  </si>
  <si>
    <t>ต้นทุนในการผลิตผลผลิตอื่น</t>
  </si>
  <si>
    <t>ค่าใช้จ่ายดำเนินงานรักษาความมั่นคงของประเทศ (คงที่)</t>
  </si>
  <si>
    <t>ค่าใช้จ่ายเงินอุดหนุน (ผันแปร)</t>
  </si>
  <si>
    <r>
      <t xml:space="preserve"> </t>
    </r>
    <r>
      <rPr>
        <b/>
        <u val="single"/>
        <sz val="16"/>
        <rFont val="Angsana New"/>
        <family val="1"/>
      </rPr>
      <t>ตารางที่ 12</t>
    </r>
    <r>
      <rPr>
        <b/>
        <sz val="16"/>
        <rFont val="Angsana New"/>
        <family val="1"/>
      </rPr>
      <t xml:space="preserve"> รายงานเปรียบเทียบต้นทุนทางอ้อมตามลักษณะของต้นทุน (คงที่/ผันแปร) (ต่อ)</t>
    </r>
  </si>
  <si>
    <r>
      <rPr>
        <b/>
        <u val="single"/>
        <sz val="16"/>
        <rFont val="Angsana New"/>
        <family val="1"/>
      </rPr>
      <t xml:space="preserve"> ตารางที่ 12</t>
    </r>
    <r>
      <rPr>
        <b/>
        <sz val="16"/>
        <rFont val="Angsana New"/>
        <family val="1"/>
      </rPr>
      <t xml:space="preserve"> รายงานเปรียบเทียบต้นทุนทางอ้อมตามลักษณะของต้นทุน (คงที่/ผันแปร)</t>
    </r>
  </si>
  <si>
    <r>
      <rPr>
        <b/>
        <u val="single"/>
        <sz val="16"/>
        <rFont val="Angsana New"/>
        <family val="1"/>
      </rPr>
      <t>ตารางที่ 11</t>
    </r>
    <r>
      <rPr>
        <b/>
        <sz val="16"/>
        <rFont val="Angsana New"/>
        <family val="1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  </r>
  </si>
  <si>
    <r>
      <rPr>
        <b/>
        <u val="single"/>
        <sz val="16"/>
        <color indexed="8"/>
        <rFont val="Angsana New"/>
        <family val="1"/>
      </rPr>
      <t>ตารางที่ 1</t>
    </r>
    <r>
      <rPr>
        <b/>
        <sz val="16"/>
        <color indexed="8"/>
        <rFont val="Angsana New"/>
        <family val="1"/>
      </rPr>
      <t>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</si>
  <si>
    <r>
      <t xml:space="preserve"> </t>
    </r>
    <r>
      <rPr>
        <b/>
        <u val="single"/>
        <sz val="16"/>
        <rFont val="Angsana New"/>
        <family val="1"/>
      </rPr>
      <t>ตารางที่ 10</t>
    </r>
    <r>
      <rPr>
        <b/>
        <sz val="16"/>
        <rFont val="Angsana New"/>
        <family val="1"/>
      </rPr>
      <t xml:space="preserve">  เปรียบเทียบผลการคำนวณต้นทุนผลผลิตหลักแยกตามแหล่งเงิน (ต่อ)</t>
    </r>
  </si>
  <si>
    <r>
      <t xml:space="preserve"> </t>
    </r>
    <r>
      <rPr>
        <b/>
        <u val="single"/>
        <sz val="16"/>
        <rFont val="Angsana New"/>
        <family val="1"/>
      </rPr>
      <t>ตารางที่ 10</t>
    </r>
    <r>
      <rPr>
        <b/>
        <sz val="16"/>
        <rFont val="Angsana New"/>
        <family val="1"/>
      </rPr>
      <t xml:space="preserve">  เปรียบเทียบผลการคำนวณต้นทุนผลผลิตหลักแยกตามแหล่งเงิน</t>
    </r>
  </si>
  <si>
    <r>
      <rPr>
        <b/>
        <u val="single"/>
        <sz val="16"/>
        <rFont val="Angsana New"/>
        <family val="1"/>
      </rPr>
      <t>ตารางที่ 9</t>
    </r>
    <r>
      <rPr>
        <b/>
        <sz val="16"/>
        <rFont val="Angsana New"/>
        <family val="1"/>
      </rPr>
      <t xml:space="preserve">  เปรียบเทียบผลการคำนวณต้นทุนกิจกรรมหลักแยกตามแหล่งเงิน (ต่อ)</t>
    </r>
  </si>
  <si>
    <r>
      <rPr>
        <b/>
        <u val="single"/>
        <sz val="16"/>
        <rFont val="Angsana New"/>
        <family val="1"/>
      </rPr>
      <t>ตารางที่ 9</t>
    </r>
    <r>
      <rPr>
        <b/>
        <sz val="16"/>
        <rFont val="Angsana New"/>
        <family val="1"/>
      </rPr>
      <t xml:space="preserve">  เปรียบเทียบผลการคำนวณต้นทุนกิจกรรมหลักแยกตามแหล่งเงิน</t>
    </r>
  </si>
  <si>
    <r>
      <t xml:space="preserve"> </t>
    </r>
    <r>
      <rPr>
        <b/>
        <u val="single"/>
        <sz val="16"/>
        <rFont val="Angsana New"/>
        <family val="1"/>
      </rPr>
      <t>ตารางที่ 8</t>
    </r>
    <r>
      <rPr>
        <b/>
        <sz val="16"/>
        <rFont val="Angsana New"/>
        <family val="1"/>
      </rPr>
      <t xml:space="preserve">  เปรียบเทียบผลการคำนวณต้นทุนผลผลิตย่อยแยกตามแหล่งเงิน (ต่อ)</t>
    </r>
  </si>
  <si>
    <r>
      <t xml:space="preserve"> </t>
    </r>
    <r>
      <rPr>
        <b/>
        <u val="single"/>
        <sz val="16"/>
        <rFont val="Angsana New"/>
        <family val="1"/>
      </rPr>
      <t>ตารางที่ 8</t>
    </r>
    <r>
      <rPr>
        <b/>
        <sz val="16"/>
        <rFont val="Angsana New"/>
        <family val="1"/>
      </rPr>
      <t xml:space="preserve">  เปรียบเทียบผลการคำนวณต้นทุนผลผลิตย่อยแยกตามแหล่งเงิน</t>
    </r>
  </si>
  <si>
    <r>
      <t xml:space="preserve"> </t>
    </r>
    <r>
      <rPr>
        <b/>
        <u val="single"/>
        <sz val="16"/>
        <rFont val="Angsana New"/>
        <family val="1"/>
      </rPr>
      <t>ตารางที่</t>
    </r>
    <r>
      <rPr>
        <b/>
        <sz val="16"/>
        <rFont val="Angsana New"/>
        <family val="1"/>
      </rPr>
      <t xml:space="preserve"> 7 เปรียบเทียบผลการคำนวณต้นทุนกิจกรรมย่อยแยกตามแหล่งเงิน (ต่อ)</t>
    </r>
  </si>
  <si>
    <r>
      <rPr>
        <b/>
        <u val="single"/>
        <sz val="16"/>
        <rFont val="Angsana New"/>
        <family val="1"/>
      </rPr>
      <t xml:space="preserve"> ตารางที่ 7</t>
    </r>
    <r>
      <rPr>
        <b/>
        <sz val="16"/>
        <rFont val="Angsana New"/>
        <family val="1"/>
      </rPr>
      <t xml:space="preserve"> เปรียบเทียบผลการคำนวณต้นทุนกิจกรรมย่อยแยกตามแหล่งเงิน</t>
    </r>
  </si>
  <si>
    <r>
      <rPr>
        <b/>
        <u val="single"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 : (อธิบายความแตกต่างระหว่างค่าใช้จ่ายในระบบ GFMIS และต้นทุนที่นำมาคำนวณต้นทุนผลผลิต)</t>
    </r>
  </si>
  <si>
    <r>
      <t xml:space="preserve">          </t>
    </r>
    <r>
      <rPr>
        <u val="single"/>
        <sz val="16"/>
        <color indexed="8"/>
        <rFont val="Angsana New"/>
        <family val="1"/>
      </rPr>
      <t>บวก</t>
    </r>
    <r>
      <rPr>
        <sz val="16"/>
        <color indexed="8"/>
        <rFont val="Angsana New"/>
        <family val="1"/>
      </rPr>
      <t xml:space="preserve"> ต้นทุนที่เกี่ยวข้องในการผลิตผลผลิต </t>
    </r>
  </si>
  <si>
    <r>
      <t xml:space="preserve">          </t>
    </r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ต้นทุนที่ไม่เกี่ยวข้องในการผลิตผลผลิต </t>
    </r>
  </si>
  <si>
    <t>total_a</t>
  </si>
  <si>
    <t>total_b</t>
  </si>
  <si>
    <t>กิจกรรมย่อย (y-1)</t>
  </si>
  <si>
    <t>การวิเคราะห์สาเหตุของการเปลี่ยนแปลงของต้นทุนต่อหน่วยกิจกรรมย่อย (.......)</t>
  </si>
  <si>
    <t>ผลผลิตย่อย (y-1)</t>
  </si>
  <si>
    <t>กิจกรรมหลัก (y-1)</t>
  </si>
  <si>
    <t>ผลผลิตหลัก (y-1)</t>
  </si>
  <si>
    <t>การวิเคราะห์สาเหตุของการเปลี่ยนแปลงของต้นทุนต่อหน่วยผลผลิตย่อย</t>
  </si>
  <si>
    <t>การวิเคราะห์สาเหตุของการเปลี่ยนแปลงของต้นทุนต่อหน่วยกิจกรรมหลัก</t>
  </si>
  <si>
    <t>การวิเคราะห์สาเหตุของการเปลี่ยนแปลงของต้นทุนต่อหน่วยผลผลิตหลัก</t>
  </si>
  <si>
    <t>การวิเคราะห์สาเหตุของการเปลี่ยนแปลงของต้นทุนทางอ้อมตามค่าใช้จ่าย</t>
  </si>
  <si>
    <t>การวิเคราะห์สาเหตุของการเปลี่ยนแปลงของต้นทุนทางตรงตามศูนย์ต้นทุน</t>
  </si>
  <si>
    <t>รหัส (y-1)</t>
  </si>
  <si>
    <t>ศูนย์ต้นทุน (y-1)</t>
  </si>
  <si>
    <t>รายงานสรุปผลการวิเคราะห์ต้นทุนต่อหน่วยผลผลิต</t>
  </si>
  <si>
    <t>ปริมาณ เพิ่ม/(ลด) %</t>
  </si>
  <si>
    <r>
      <rPr>
        <b/>
        <u val="single"/>
        <sz val="16"/>
        <color indexed="8"/>
        <rFont val="Angsana New"/>
        <family val="1"/>
      </rPr>
      <t>ตารางที่ 2</t>
    </r>
    <r>
      <rPr>
        <b/>
        <sz val="16"/>
        <color indexed="8"/>
        <rFont val="Angsana New"/>
        <family val="1"/>
      </rPr>
      <t xml:space="preserve"> รายงานต้นทุนตามศูนย์ต้นทุนแยกตามประเภทค่าใช้จ่าย ประจำปีงบประมาณ พ.ศ. 2563</t>
    </r>
  </si>
  <si>
    <t>กรมสนับสนุนบริการสุขภาพ (00)</t>
  </si>
  <si>
    <t>สำนักพยาบาลและประกอบโรคศิลปะ (05)</t>
  </si>
  <si>
    <t>กองแบบแผน (06)</t>
  </si>
  <si>
    <t>กองวิศวกรรมการแพทย์ (07)</t>
  </si>
  <si>
    <t>กองสนับสนุนภาคสุขภาพภาคประชาชน (17)</t>
  </si>
  <si>
    <t>กองสุขศึกษา (23)</t>
  </si>
  <si>
    <t>กองสถานประกอบการเพื่อสุขภาพ (26)</t>
  </si>
  <si>
    <t>กองสุขภาพระหว่างประเทศ (27)</t>
  </si>
  <si>
    <t>สำนักงานสนับสนุนบริการสุขภาพเขต 1 จังหวัดเชียงใหม่ (13)</t>
  </si>
  <si>
    <t>สำนักงานสนับสนุนบริการสุขภาพเขต 2 จังหวัดพิษณุโลก (38)</t>
  </si>
  <si>
    <t>สำนักงานสนับสนุนบริการสุขภาพเขต 3 จังหวัดนครสวรรค์ (10)</t>
  </si>
  <si>
    <t>สำนักงานสนับสนุนบริการสุขภาพเขต 4 จังหวัดนนทบุรี (35)</t>
  </si>
  <si>
    <t>สำนักงานสนับสนุนบริการสุขภาพเขต 5 จังหวัดราชบุรี (08)</t>
  </si>
  <si>
    <t>สำนักงานสนับสนุนบริการสุขภาพเขต 6 จังหวัดชลบุรี (15)</t>
  </si>
  <si>
    <t>สำนักงานสนับสนุนบริการสุขภาพเขต 7 จังหวัดขอนแก่น (09)</t>
  </si>
  <si>
    <t>สำนักงานสนับสนุนบริการสุขภาพเขต 8 จังหวัดอุดรธานี (40)</t>
  </si>
  <si>
    <t>สำนักงานสนับสนุนบริการสุขภาพเขต 9 จังหวัดนครราชสีมา (11)</t>
  </si>
  <si>
    <t>สำนักงานสนับสนุนบริการสุขภาพเขต 10 จังหวัดอุบลราชธานี (12)</t>
  </si>
  <si>
    <t>สำนักงานสนับสนุนบริการสุขภาพเขต 11 จังหวัดสุราษฎร์ธานี (16)</t>
  </si>
  <si>
    <t>สำนักงานสนับสนุนบริการสุขภาพเขต 12 จังหวัดสงขลา (14)</t>
  </si>
  <si>
    <t>ศูนย์พัฒนาการสาธารสุขมูลฐานภาคกลาง จังหวัดชลบุรี (18)</t>
  </si>
  <si>
    <t>ศูนย์พัฒนาการสาธารสุขมูลฐานภาคใต้ จังหวัดนครศรีธรรมราช (21)</t>
  </si>
  <si>
    <t>ศูนย์พัฒนาการสาธารสุขมูลฐานภาคใต้ จังหวัดยะลา (22)</t>
  </si>
  <si>
    <t>ศูนย์พัฒนาการสาธารณสุขมูลฐานภาคเหนือ จังหวัดนครสวรรค์ (36)</t>
  </si>
  <si>
    <t>ศูนย์พัฒนาการสาธารณสุขมูลฐานภาคตะวันออกเฉียงเหนือ จังหวัดขอนแก่น (41)</t>
  </si>
  <si>
    <t>กลุ่มพัฒนาระบบบริหาร (01)</t>
  </si>
  <si>
    <t>กลุ่มอำนวยการ (03)</t>
  </si>
  <si>
    <t>สำนักบริหาร (04)</t>
  </si>
  <si>
    <t>กองกฎหมาย (28)</t>
  </si>
  <si>
    <t>กลุ่มเทคโนโลยีสารสนเทศ (29)</t>
  </si>
  <si>
    <t>กลุ่มบริหารทรัพยากรบุคคล (31)</t>
  </si>
  <si>
    <t>กลุ่มแผนงาน (32)</t>
  </si>
  <si>
    <t>กลุ่มงานคุ้มครองจริยธรรม (34)</t>
  </si>
  <si>
    <t>ศูนย์คุ้มครองผู้บริโภคด้านระบบ (39)</t>
  </si>
  <si>
    <t>สำนักผู้เชี่ยวชาญ (42)</t>
  </si>
  <si>
    <r>
      <t>ตารางที่ 3</t>
    </r>
    <r>
      <rPr>
        <b/>
        <sz val="16"/>
        <rFont val="Angsana New"/>
        <family val="1"/>
      </rPr>
      <t xml:space="preserve">  รายงานต้นทุนกิจกรรมย่อยแยกตามแหล่งเงิน ประจำปีงบประมาณ พ.ศ. 2563</t>
    </r>
  </si>
  <si>
    <t>การคุ้มครองเด็กที่เกิดโดยอาศัยเทคโนโลยีช่วยการเจริญพันธ์ทางการแพทย์</t>
  </si>
  <si>
    <t>ส่งเสริม พัฒนาสถานบริการสุขภาพให้มีคุณภาพมาตรฐานระดับสากล</t>
  </si>
  <si>
    <t>บริหารทั่วไป</t>
  </si>
  <si>
    <t>ควบคุม กำกับ ตรวจสอบ รับรองมาตรฐานด้านอาคารและสภาพแวดล้อมสาธารณสุข</t>
  </si>
  <si>
    <t>ศึกษา วิเคราะห์ วิจัย พัฒนารูปแบบเพื่อพัฒนาองค์ความรู้เทคโนโลยีด้านวิศวกรรมการแพทย์</t>
  </si>
  <si>
    <t>บูรณาการมาตรฐานระบบบริการสุขภาพ</t>
  </si>
  <si>
    <t>ขยายผลการจัดการระบบสุขภาพชุมชน</t>
  </si>
  <si>
    <t>สนับสนุนการดำเนินงานสุขภาพภาคประชาชน</t>
  </si>
  <si>
    <t>สนับสนุนองค์กรเอกชนสาธารณประโยชน์ในการพัฒนาสาธารณสุข</t>
  </si>
  <si>
    <t>พัฒนาระบบการติดตามดูแลผู้ผู้ใช้ผู้เสพ และติดยาเสพติดหลังการบำบัดรักษา</t>
  </si>
  <si>
    <t>พัฒนาต้นแบบระบบดูแลผู้สูงอายุในชุมชนแบบไร้รอยต่อในพื้นที่</t>
  </si>
  <si>
    <t>ส่งเสริมพัฒนา การจัดบริการสาธารณสุขให้มีมาตรฐานตามเกณฑ์ที่กำหนดในพื้นที่สุขศาลาพระราชทาน</t>
  </si>
  <si>
    <t>พัฒนาศักยภาพดูแลสุขภาพตนเองในระดับครอบครัว</t>
  </si>
  <si>
    <t>พัฒนาองค์ความรู้/นวัตกรรม/เทคโนโลยีการสื่อสารสร้างเสริมความรอบรู้ด้านสุขภาพและพฤติกรรม</t>
  </si>
  <si>
    <t>สื่อสารสุขภาพเพื่อสร้างความรอบรู้ด้านสุขภาพแก่ประชาชน</t>
  </si>
  <si>
    <t>ส่งเสริมพัฒนา ควบคุม กำกับ มาตรฐานสถานประกอบการเพื่อสุขภาพ</t>
  </si>
  <si>
    <t>ส่งเสริม และพัฒนาบริการสุขภาพ มาตรฐานสู้สากลรองรับอุตสาหกรรมทางการแพทย์และบริการสุขภาพครบวงจรสู่การพัมนาอย่างยั่งยืน</t>
  </si>
  <si>
    <t>ส่งเสริมพัฒนาการจัดบริการสุขภาพสู่ระดับนานาชาติ</t>
  </si>
  <si>
    <t>กิจกรรมด้านอาคารและสถานที่*</t>
  </si>
  <si>
    <t>กิจกรรมด้านงานช่วยอำนวยการ*</t>
  </si>
  <si>
    <t>กิจกรรมด้านการประชาสัมพันธ์*</t>
  </si>
  <si>
    <t>งานพัฒนาระบบประชาสัมพันธ์และเครือข่ายลูกค้าสัมพันธ์</t>
  </si>
  <si>
    <t>พัฒนาปรับปรุงแก้ไขกฎหมาย</t>
  </si>
  <si>
    <t>การจัดการเรื่องร้องเรียนและการเยียวยาผู้บริโภคด้านบริการสุขภาพ</t>
  </si>
  <si>
    <t>การบังคับใช้กฎหมาย การตรวจสอบ การดำเนินคดี</t>
  </si>
  <si>
    <t>กิจกรรมด้านวินัยและความรับผิดทางละเมิด*</t>
  </si>
  <si>
    <t>กิจกรรมด้านเทคโนโลยีสารสนเทศภายในหน่วยงาน*</t>
  </si>
  <si>
    <t>พัฒนาระบบงานสารสนเทศ</t>
  </si>
  <si>
    <t>กิจกรรมด้านแผนงานและติดตามประเมินผล*</t>
  </si>
  <si>
    <t>กิจกรรมด้านงบประมาณ*</t>
  </si>
  <si>
    <t>พัฒนาวิชาการคุ้มครองผู้บริโภคด้านบริการสุขภาพ</t>
  </si>
  <si>
    <t>ส่งเสริมพัฒนาควบคุมกำกับมาตรฐานสถานบริการสุขภาพภาคเอกชน</t>
  </si>
  <si>
    <t>ส่งเสริม พัฒนา ควบคุม กำกับ มาตฐานผู้ประกอบโรคศิลปะ</t>
  </si>
  <si>
    <t>ส่งเสริมพัฒนาควบคุมกำกับมาตรฐานสถานประกอบการเพื่อสุขภาพสู่สากล</t>
  </si>
  <si>
    <t>พัฒนาขีดความสามารถบุคลากรภาคีเครือข่ายด้านอาคารและสภาพแวดล้อมสาธารณสุข</t>
  </si>
  <si>
    <t>พัฒนามาตรฐานด้านอาคารและสภาพแวดล้อมสาธารสุข</t>
  </si>
  <si>
    <t>พัฒนาแบบก่อสร้างอาคารสถานบริการสุขภาพ</t>
  </si>
  <si>
    <t>พัฒนาคุณภาพบริการงานวิชาการและสถานพยาบาลสุขภาพต้นแบบด้านวิศวกรรมการแพทย์</t>
  </si>
  <si>
    <t>เสริมสร้างความเข้มแข็งกลไกการขับเคลื่อนการจัดการระบบสุขภาพภาคประชาชน (จังหวัด อำเภอ รพ.สต. ท้องถิ่น)</t>
  </si>
  <si>
    <t>พัฒนาศักยภาพ อสม. สู่การเป็นแกนนำในการจัดการสุขภาพภาคประชาชน</t>
  </si>
  <si>
    <t>เสริมสร้างความเข้มแข็งให้กับองค์กร อสม. ในการจัดการระบบสุขภาพภาคประชาชน</t>
  </si>
  <si>
    <t>ส่งเสริม พัฒนา ควบคุมกำกับสถานบริการสุขภาพด้านมาตรฐานงานสุขศึกษา</t>
  </si>
  <si>
    <t>สนับสนุนการบริหารจัดการกรม</t>
  </si>
  <si>
    <t>กิจกรรมด้านพัฒนาระบบบริหารราชการ</t>
  </si>
  <si>
    <t>กิจกรรมด้านการตรวจสอบภายใน</t>
  </si>
  <si>
    <t>กิจกรรมด้านสารบรรณ</t>
  </si>
  <si>
    <t>กิจกรรมด้านยานพาหนะ</t>
  </si>
  <si>
    <t>กิจกรรมด้านการเงินและบัญชี</t>
  </si>
  <si>
    <t>กิจกรรมด้านการพัสดุ (จัดซื้อจัดจ้าง)</t>
  </si>
  <si>
    <t>กิจกรรมด้านพัฒนาทรัพยากรบุคคล</t>
  </si>
  <si>
    <t>กิจกรรมด้านบริหารบุคลากร</t>
  </si>
  <si>
    <t>กิจกรรมด้านเครือข่ายอินเตอร์เน็ตและเว็ปไซต์*</t>
  </si>
  <si>
    <t>งานนิเทศและประสานการตรวจราชการ</t>
  </si>
  <si>
    <t xml:space="preserve">ส่งเสริม พัฒนาและคุ้มครองจริยธรรม </t>
  </si>
  <si>
    <t>แห่ง</t>
  </si>
  <si>
    <t>สาขาวิชาชีพ</t>
  </si>
  <si>
    <t>กิจกรรม</t>
  </si>
  <si>
    <t>คน</t>
  </si>
  <si>
    <t>แบบ</t>
  </si>
  <si>
    <t>เครือข่าย</t>
  </si>
  <si>
    <t>องค์กร</t>
  </si>
  <si>
    <t>รูปแบบ</t>
  </si>
  <si>
    <t>ชั่วโมง/คน</t>
  </si>
  <si>
    <t>เขต</t>
  </si>
  <si>
    <t>จำนวนงานตรวจสอบ/คน/วัน</t>
  </si>
  <si>
    <t>จำนวนครั้ง</t>
  </si>
  <si>
    <t>จำนวนเรื่อง</t>
  </si>
  <si>
    <t>จำนวนเอกสาร (รายการ)</t>
  </si>
  <si>
    <t>จำนวนครั้ง (ซื้อ-จ้าง)</t>
  </si>
  <si>
    <t>จำนวนเงินงบประมาณที่ได้รับจัดสรร</t>
  </si>
  <si>
    <t>โครงการ</t>
  </si>
  <si>
    <t>พัฒนาระบบเทคโนโลยีสารสนเทศและการสื่อสาร</t>
  </si>
  <si>
    <t>ส่งเสริมการยกระดับสถานพยาบาลและสถานประกอบการเพื่อสุขภาพให้มีคุณภาพมาตรฐาน</t>
  </si>
  <si>
    <t>ส่งเสริมและพัฒนาการเข้าถึงบริการสุขภาพอย่างสมประโยชน์เท่าเทียมและเป็นธรรม</t>
  </si>
  <si>
    <t>เสริมสร้างศักยภาพประชาชนในการดูแลสุขภาพตนเอง</t>
  </si>
  <si>
    <t>เสริมสร้างความเข้มแข็งของชุมชนในการจัดการด้านสุขภาพ</t>
  </si>
  <si>
    <t>เสริมสร้างความร่วมมือภาคีเครือข่ายในการจัดการด้านสุขภาพ</t>
  </si>
  <si>
    <t>ประชาชนในพื้นที่ห่างไกล ทุรกันดาร ได้เข้าถึงระบบบริการสุขภาพขั้นพื้นฐานที่มีคุณภาพ ปลอดภัย</t>
  </si>
  <si>
    <t>พัฒนาศักยภาพครอบครัวให้มีการจัดการสุขภาพได้อย่างยั่งยืน</t>
  </si>
  <si>
    <t>สถานพยาบาลภาครัฐ เอกชน และสถานประกอบการเพื่อสุขภาพ ได้รับการส่งเสริมให้มีคุณภาพมาตรฐานระดับสากลเพิ่มขึ้น</t>
  </si>
  <si>
    <t>พัฒนาและยกระดับมาตรฐานสถานพยาบาลและสถานประกอบการเพื่อสุขภาพเข้าสู่ม่ตรฐานสากลและพัฒนาอุตสาหกรรมการแพทย์ครบวงจร</t>
  </si>
  <si>
    <t>ส่งเสริมและพัฒนาตำบลจัดการคุณภาพสู่การพัฒนาคุณภาพชีวิตอย่างยั่งยืน</t>
  </si>
  <si>
    <t>ส่งเสริมและพัฒนาศักยภาพ อสม. แลเครือข่ายในการติดตาม ช่วยเหลือผู้ผ่านการบำบัดยาเสพติดในชุมชนและพัฒนาระบบการติดตามดูแลผู้ใช้    ผู้เสพ และผู้ติดยาเสพติดหลังการบำบัดรักษา</t>
  </si>
  <si>
    <t>ส่งเสริมพัฒนาประเทศไทยให้เป็นศูนย์กลางสุขภาพนานาชาติ</t>
  </si>
  <si>
    <t>ส่งเสริมการยกระดับสถานประกอบการเพื่อสุขภาพให้มีมตรฐานสู่สากล</t>
  </si>
  <si>
    <t>พัฒนาต้นแบบระบบดูแลผู้สูงอายุในชุมชนแบบไร้รอยต่อ</t>
  </si>
  <si>
    <t>สนับสนุนการดำเนินงานด้านเทคโนโลยีสารสนเทศและการสื่อสาร</t>
  </si>
  <si>
    <t>ส่งเสริม สนับสนุน พัฒนา  ควบคุม กำกับสถานบริการสุขภาพภาครัฐ ภาคเอกชน สถานประกอบการเพื่อสุขภาพ ผู้ประกอบโรคศิลปะ และ เครือข่ายระบบบริการสุขภาพ</t>
  </si>
  <si>
    <t>ส่งเสริม พัฒนา สนับสนุน อาสาสมัครสาธารณสุขประจำหมู่บ้าน (อสม.) ภาคีเครือข่ายในการจัดการสุขภาพชุมชน และพัฒนาความรอบรู้ด้านสุขภาพและการสื่อสารสุขภาพประชาชนกลุ่มเป้าหมาย</t>
  </si>
  <si>
    <t>ส่งเสริมพัฒนาศักยภาพ อสม.หมอประจำบ้าน และครอบครัว ให้มีศักยภาพในการดูแลสุขภาพตนเองและชุมชนได้อย่างยั่งยืน</t>
  </si>
  <si>
    <t>สถานพยาบาล และสถานประกอบการเพื่อสุขภาพกลุ่มเป้าหมาย มีคุณภาพมาตรฐานเข้าสู่สากล</t>
  </si>
  <si>
    <t>ส่งเสริมและพัฒนาตำบลจัดการคุณภาพชีวิตให้มีระบบการจัดการสุขภาพที่ดี และสามารถพึ่งตนเองด้านสุขภาพได้อย่างยั่งยืน</t>
  </si>
  <si>
    <t>ส่งเสริม พัฒนาและยกระดับมาตรฐานการท่องเที่ยวเชิงสุขภาพ ความงามและแพทย์แผนไทยให้มีคุณภาพมาตรฐานตามเกณฑ์ที่กำหนด และมีขีดความสามารถในการแข่งขันด้านบริการสุขภาพ เพื่อสร้างรายได้เข้าสู่ประเทศเพิ่มขึ้น</t>
  </si>
  <si>
    <t>พัฒนาและสนับสนุนระบบบริการสุขภาพผู้สูงอายุในชุมชนเกิดความร่วมมือระหว่างหน่วยงานภาครัฐ เอกชน และประชาชน เป็นไปอย่างต่อเนื่อง</t>
  </si>
  <si>
    <t>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 กำกับ มีมาตรฐานตามที่กฎหมายกำหนด และยกระดับคุณภาพบริการสู่สากล</t>
  </si>
  <si>
    <t>ประชาชนและชุมชนสามารถจัดการสุขภาพเพื่อการพึ่งตนเอง</t>
  </si>
  <si>
    <t>โครงการพระราชดำริและเฉลิมพระเกียรติ</t>
  </si>
  <si>
    <t xml:space="preserve">โครงการพัฒนาและสร้างเสริมศักยภาพคนทุกกลุ่มวัย </t>
  </si>
  <si>
    <t>โครงการคุ้มครองผู้บริโภคด้านผลิตภัณฑ์สุขภาพและบริการสุขภาพ</t>
  </si>
  <si>
    <t>โครงการการพัฒนาคุณภาพชีวิตระดับอำเภอ (พชอ.)</t>
  </si>
  <si>
    <t>โครงการพัฒนาระบบบริการบำบัดรักษาผู้ป่วยยาเสพติด</t>
  </si>
  <si>
    <t>โครงการพัฒนาการท่องเที่ยวเชิงสุขภาพและการแพทย์</t>
  </si>
  <si>
    <t>โครงการพัฒนาและสร้างเสริมศักยภาพคนไทยกลุ่มวัยผู้สูงอายุ</t>
  </si>
  <si>
    <r>
      <t>ตาราง 5</t>
    </r>
    <r>
      <rPr>
        <b/>
        <sz val="16"/>
        <rFont val="Angsana New"/>
        <family val="1"/>
      </rPr>
      <t xml:space="preserve"> รายงานต้นทุนกิจกรรมหลักแยกตามแหล่งของเงิน ประจำปีงบประมาณ พ.ศ. 2563</t>
    </r>
  </si>
  <si>
    <r>
      <t>ตาราง 4</t>
    </r>
    <r>
      <rPr>
        <b/>
        <sz val="16"/>
        <rFont val="Angsana New"/>
        <family val="1"/>
      </rPr>
      <t xml:space="preserve"> รายงานต้นทุนผลผลิตย่อยแยกตามแหล่งของเงิน ประจำปีงบประมาณ พ.ศ. 2563</t>
    </r>
  </si>
  <si>
    <r>
      <t>ตาราง 6</t>
    </r>
    <r>
      <rPr>
        <b/>
        <sz val="16"/>
        <rFont val="Angsana New"/>
        <family val="1"/>
      </rPr>
      <t xml:space="preserve"> รายงานต้นทุนผลผลิตหลักแยกตามแหล่งของเงิน ประจำปีงบประมาณ พ.ศ. 2563</t>
    </r>
  </si>
  <si>
    <t>ต้นทุนผลผลิตประจำปีงบประมาณ พ.ศ. 2559 (ต.ค. 61 - ก.ย.62)</t>
  </si>
  <si>
    <t>สนับสนุนและกำกับคุณภาพการก่อสร้างอาคารและสภาพแวดล้อม</t>
  </si>
  <si>
    <t>พัฒนาคุณภาพบริการงานวิชาการและสถานบริการสุขภาพต้นแบบด้านวิศวกรรมการแพทย์</t>
  </si>
  <si>
    <t>ศึกษาวิเคราะห์วิจัยพัฒนารูปแบบเพื่อพัฒนาองค์ความรู้เทคโนโลยีด้านวิศวกรรมการแพทย์</t>
  </si>
  <si>
    <t>สร้างเครือข่ายและพันธมิตรด้านวิศวกรรมการแพทย์</t>
  </si>
  <si>
    <t>หลักสูตร</t>
  </si>
  <si>
    <t>บูรณาการมาตรฐานระบบบริกาสุขภาพ</t>
  </si>
  <si>
    <t>ส่งเสริม พัฒนา ควบคุม กำกับ  มาตรฐานสถานบริการสุขภาพภาคเอกชน</t>
  </si>
  <si>
    <t>ส่งเสริม พัฒนา ควบคุม กำกับ  มาตรฐานผู้ประกอบโรคศิลปะ</t>
  </si>
  <si>
    <t>ส่งเสริม พัฒนา ควบคุมกำกับ มาตรฐานสถานประกอบการเพื่อสุขภาพสู่สากล</t>
  </si>
  <si>
    <t xml:space="preserve">องค์ความรู้ นวัตกรรม ถูกนำไปใช้ประโยชน์ ถ่ายทอดองค์ความรู้เทคโนโลยี </t>
  </si>
  <si>
    <t>สนับสนุนการเตรียมความพร้อมเพื่อการเข้าสู่ประชาคมอาเซียน</t>
  </si>
  <si>
    <t>พัฒนาศักยภาพประชาชนให้เป็นอาสาสมัครประจำครอบครัว (อสค.)</t>
  </si>
  <si>
    <t>ส่งเสริม และพัฒนาบริการสุขภาพมาตรฐานสู่สากลรองรับอุตสาหกรรมทางการแพทย์และบริการสุขภาพครบวงจรสู่การพัฒนาอย่างยั่งยืน</t>
  </si>
  <si>
    <t xml:space="preserve">จำนวนครั้ง  </t>
  </si>
  <si>
    <t>จำนวน</t>
  </si>
  <si>
    <t>ชั่วโมง/ คน</t>
  </si>
  <si>
    <t>วิเคราะห์ สังเคราะห์ ข้อมูลผลการดำเนินการ เสริมสร้างความโปร่งใส</t>
  </si>
  <si>
    <t>ต้นทุนผลผลิตประจำปีงบประมาณ พ.ศ. 2562 (ต.ค. 61 - ก.ย. 62)</t>
  </si>
  <si>
    <t>การจัดทำมาตรการ/แนวทางตามแผนแม่บทบูรณาการป้องกันปราบปรามการทุจริตและประพฤติมิชอบ</t>
  </si>
  <si>
    <t>การวิจัยและพัฒนายกระดับศักยภาพและคุณภาพ</t>
  </si>
  <si>
    <t>ส่งเสริมพัฒนา การจัดบริการสาธารณสุขในสุขศาลาพระราชทานและพัฒนาศักยภาพอาสาสมัครสาธารณสุขประจำหมู่บ้าน (อสม.)และเครือข่ายในการจัดการสุขภาพ</t>
  </si>
  <si>
    <t>เสริมสร้างความร่วมมือภาครัฐและเอกชนในการจัดบริการสุขภาพตามมาตรฐานสากล</t>
  </si>
  <si>
    <t>ส่งเสริมการยกระดับสถานประกอบการเพื่อสุขภาพให้มีคุณภาพมาตรฐานสู่สากล</t>
  </si>
  <si>
    <t>ส่งเสริม กำกับ ติดตามประเมินคุณภาพ ด้านสุขศึกษา ด้านวิศวกรรมการแพทย์ ด้านอาคารและสภาพแวดล้อม</t>
  </si>
  <si>
    <t>สนับสนุน พัฒนา กำกับ คุณภาพการก่อสร้างอาคารและสภาพแวดล้อม</t>
  </si>
  <si>
    <t>ส่งเสริมสถานบริการสุขภาพให้มีคุณภาพมาตรฐานระดับสากล</t>
  </si>
  <si>
    <t>ส่งเสริมพัฒนาให้ประเทศไทยเป็นศูนย์กลางสุขภาพนานาชาติ</t>
  </si>
  <si>
    <t>การวิจัยและพัฒนายกระดับศักยภาพและคุณภาพระบบบริการสุขภาพ</t>
  </si>
  <si>
    <t>ต้นทุนผลผลิตประจำปีงบประมาณ พ.ศ. 2562 (ต.ค.61 - ก.ย. 62)</t>
  </si>
  <si>
    <t>โครงการส่งเสริมและพัฒนาสถานบริการสุขภาพให้มีคุณภาพมาตรฐานและยกระดับคุณภาพบริการสู่สากลรองรับอุตสาหกรรมทางการแพทย์และบริการสุขภาพครบวงจรสู่การพัฒนาที่ยั่งยืน</t>
  </si>
  <si>
    <t>โครงการยกระดับพัฒนาการประเมินคุณธรรมและความโปร่งใสในการดำเนินงานของหน่วยงานภาครัฐ</t>
  </si>
  <si>
    <t>โครงการการจัดตั้งและพัฒนาสุขสาลาพระราชทานตามราชดำริสมเด็จพระเทพรัตนราชสุดาฯ สยามพระบรมราชกุมารี</t>
  </si>
  <si>
    <t>โครงการพัฒนาเป้าหมายระบบบริการสุขภาพ</t>
  </si>
  <si>
    <t>โครงการอาสาสมัครประจำครอบครัว (อสค.) มีศักยภาพ ในการดูแลสุขภาพครอบครัว</t>
  </si>
  <si>
    <t>โครงการส่งเสริมพัฒนาให้ประเทศไทยเป็นศูนย์กลางสุขภาพนานาชาติ</t>
  </si>
  <si>
    <t>โครงการสนับสนุนและกำกับคุณภาพการก่อสร้างอาคารและสภาพแวดล้อม</t>
  </si>
  <si>
    <t>โครงการวิจัยพัฒนายกระดับศักยภาพและคุณภาพระบบบริการสุขภาพ</t>
  </si>
  <si>
    <t>ต้นทุนทางตรง ปีงบประมาณ  พ.ศ.  2562</t>
  </si>
  <si>
    <t>ค่าจำหน่ายจากการขายสินทรัพย์</t>
  </si>
  <si>
    <t>ปีงบประมาณ พ.ศ. 2562</t>
  </si>
  <si>
    <t>ต้นทุนผลผลิตประจำปีงบประมาณ พ.ศ. 2559 (ต.ค. 62 - ก.ย.63)</t>
  </si>
  <si>
    <t>ปีงบประมาณ 2563 ไม่ผลการดำเนินงานเบิกจ่ายกิจกรรมสนับสนุนและกำกับคุณภาพการก่อสร้างอาคารและสภาพแวดล้อม</t>
  </si>
  <si>
    <t>ปีงบประมาณ 2563 ไม่ผลการดำเนินงานเบิกจ่ายกิจกรรมสร้างเครือข่ายและพันธมิตรด้านวิศวกรรมการแพทย์</t>
  </si>
  <si>
    <t xml:space="preserve">ปีงบประมาณ 2563 ไม่ผลการดำเนินงานเบิกจ่ายกิจกรรมองค์ความรู้ นวัตกรรม ถูกนำไปใช้ประโยชน์ ถ่ายทอดองค์ความรู้เทคโนโลยี </t>
  </si>
  <si>
    <t>ปีงบประมาณ 2563 ไม่ผลการดำเนินงานเบิกจ่ายกิจกรรมสนับสนุนการเตรียมความพร้อมเพื่อการเข้าสู่ประชาคมอาเซียน</t>
  </si>
  <si>
    <t>ส่งเสริม พัฒนา ควบคุม กำกับมาตรฐานสถานประกอบการเพื่อสุขภาพ</t>
  </si>
  <si>
    <t>ปีงบประมาณ 2563 ไม่มีผลการดำเนินงานเบิกจ่ายกิจกรรมวิเคราะห์ สังเคราะห์ ข้อมูลผลการดำเนินการ เสริมสร้างความโปร่งใส</t>
  </si>
  <si>
    <t>ปีงบประมาณ 2562 ไม่มีผลการดำเนินงานเบิกจ่ายกิจกรรมสนับสนุนบริหารจัดการกรม</t>
  </si>
  <si>
    <t>ปีงบประมาณ พ.ศ.2563 ไม่มีผลการดำเนินงานผลผลิตย่อยการจัดทำมาตรการ/แนวทางตามแผนแม่บทบูรณาการป้องกันปราบปรามการทุจริตและประพฤติมิชอบ</t>
  </si>
  <si>
    <t>ปีงบประมาณ พ.ศ.2563 ไม่มีผลการดำเนินงานผลผลิตย่อยการวิจัยและพัฒนายกระดับศักยภาพและคุณภาพ</t>
  </si>
  <si>
    <t>ปีงบประมาณ พ.ศ.2563 ไม่มีผลการดำเนินงานผลผลิตย่อยเสริมสร้างความร่วมมือภาครัฐและเอกชนในการจัดบริการสุขภาพตามมาตรฐานสากล</t>
  </si>
  <si>
    <t>ปีงบประมาณ พ.ศ.2563 ไม่มีผลการดำเนินงานผลผลิตย่อยส่งเสริม กำกับ ติดตามประเมินคุณภาพ ด้านสุขศึกษา ด้านวิศวกรรมการแพทย์ ด้านอาคารและสภาพแวดล้อม</t>
  </si>
  <si>
    <t>ปีงบประมาณ พ.ศ.2563 ไม่มีผลการดำเนินงานผลผลิตย่อยสนับสนุน พัฒนา กำกับ คุณภาพการก่อสร้างอาคารและสภาพแวดล้อม</t>
  </si>
  <si>
    <t>ปีงบประมาณ พ.ศ.2563 ไม่มีผลการดำเนินงานผลผลิตย่อยส่งเสริมสถานบริการสุขภาพให้มีคุณภาพมาตรฐานระดับสากล</t>
  </si>
  <si>
    <t>ต้นทุนผลผลิตประจำปีงบประมาณ พ.ศ. 2563 (ต.ค. 62 - ก.ย. 63)</t>
  </si>
  <si>
    <t xml:space="preserve"> </t>
  </si>
  <si>
    <t>ปีงบประมาณ พ.ศ.2563 ไม่มีผลการดำเนินงานผลผลิตย่อยสถานพยาบาลภาครัฐ เอกชน และสถานประกอบการเพื่อสุขภาพ ได้รับการส่งเสริมให้มีคุณภาพมาตรฐานระดับสากลเพิ่มขึ้น</t>
  </si>
  <si>
    <t>ปีงบประมาณ พ.ศ.2562 ไม่มีผลการดำเนินงานผลผลิตย่อยพัฒนาและยกระดับมาตรฐานสถานพยาบาลและสถานประกอบการเพื่อสุขภาพเข้าสู่ม่ตรฐานสากลและพัฒนาอุตสาหกรรมการแพทย์ครบวงจร</t>
  </si>
  <si>
    <t>ปีงบประมาณ พ.ศ.2562 ไม่มีผลการดำเนินงานผลผลิตย่อยส่งเสริมและพัฒนาศักยภาพ อสม. แลเครือข่ายในการติดตาม ช่วยเหลือผู้ผ่านการบำบัดยาเสพติดในชุมชนและพัฒนาระบบการติดตามดูแลผู้ใช้    ผู้เสพ และผู้ติดยาเสพติดหลังการบำบัดรักษา</t>
  </si>
  <si>
    <t>ส่งเสริมและพัฒนาศักยภาพ อสม. แลเครือข่ายในการติดตาม ช่วยเหลือผู้ผ่านการบำบัดยาเสพติดในชุมชนและพัฒนาระบบการติดตามดูแลผู้ใช้   ผู้เสพ และผู้ติดยาเสพติดหลังการบำบัดรักษา</t>
  </si>
  <si>
    <t>ปีงบประมาณ พ.ศ.2562 ไม่มีผลการดำเนินงานผลผลิตย่อยพัฒนาต้นแบบระบบดูแลผู้สูงอายุในชุมชนแบบไร้รอยต่อ</t>
  </si>
  <si>
    <t>ปีงบประมาณ พ.ศ.2563 ไม่มีผลการดำเนินงานกิจกรรมหลัก.การจัดทำมาตรการ/แนวทางตามแผนแม่บทบูรณาการป้องกันปราบปรามการทุจริตและประพฤติมิชอบ</t>
  </si>
  <si>
    <t>ปีงบประมาณ พ.ศ.2563 ไม่มีผลการดำเนินงานกิจกรรมหลัก.ส่งเสริม กำกับ ติดตามประเมินคุณภาพ ด้านสุขศึกษา ด้านวิศวกรรมการแพทย์ ด้านอาคารและสภาพแวดล้อม</t>
  </si>
  <si>
    <t>ปีงบประมาณ พ.ศ.2563 ไม่มีผลการดำเนินงานกิจกรรมหลักสนับสนุน พัฒนา กำกับ คุณภาพการก่อสร้างอาคารและสภาพแวดล้อม</t>
  </si>
  <si>
    <t>ปีงบประมาณ พ.ศ.2562 ไม่มีผลการดำเนินงานกิจกรรมหลักสถานพยาบาล และสถานประกอบการเพื่อสุขภาพกลุ่มเป้าหมาย มีคุณภาพมาตรฐานเข้าสู่สากล</t>
  </si>
  <si>
    <t>ปีงบประมาณ พ.ศ.2562 ไม่มีผลการดำเนินงานกิจกรรมหลักพัฒนาและยกระดับมาตรฐานสถานพยาบาลและสถานประกอบการเพื่อสุขภาพเข้าสู่ม่ตรฐานสากลและพัฒนาอุตสาหกรรมการแพทย์ครบวงจร</t>
  </si>
  <si>
    <t>ปีงบประมาณ พ.ศ.2562 ไม่มีผลการดำเนินงานกิจกรรมหลักส่งเสริมและพัฒนาตำบลจัดการคุณภาพชีวิตให้มีระบบการจัดการสุขภาพที่ดี และสามารถพึ่งตนเองด้านสุขภาพได้อย่างยั่งยืน</t>
  </si>
  <si>
    <t>ปีงบประมาณ พ.ศ.2562 ไม่มีผลการดำเนินงานกิจกรรมหลักส่งเสริมและพัฒนาศักยภาพ อสม. แลเครือข่ายในการติดตาม ช่วยเหลือผู้ผ่านการบำบัดยาเสพติดในชุมชนและพัฒนาระบบการติดตามดูแลผู้ใช้    ผู้เสพ และผู้ติดยาเสพติดหลังการบำบัดรักษา</t>
  </si>
  <si>
    <t>ปีงบประมาณ พ.ศ.2562 ไม่มีผลการดำเนินงานกิจกรรมหลักพัฒนาและสนับสนุนระบบบริการสุขภาพผู้สูงอายุในชุมชนเกิดความร่วมมือระหว่างหน่วยงานภาครัฐ เอกชน และประชาชน เป็นไปอย่างต่อเนื่อง</t>
  </si>
  <si>
    <t>ต้นทุนผลผลิตประจำปีงบประมาณ พ.ศ. 2562 (ต.ค.62 - ก.ย. 63)</t>
  </si>
  <si>
    <t>ปีงบประมาณ พ.ศ. 2563 ไม่ผลการดำเนินงานผลผลิตหลักโครงการยกระดับพัฒนาการประเมินคุณธรรมและความโปร่งใสในการดำเนินงานของหน่วยงานภาครัฐ</t>
  </si>
  <si>
    <t>ปีงบประมาณ พ.ศ. 2563 ไม่ผลการดำเนินงานผลผลิตหลักโครงการพัฒนาเป้าหมายระบบบริการสุขภาพ</t>
  </si>
  <si>
    <t>ปีงบประมาณ พ.ศ. 2563 ไม่ผลการดำเนินงานผลผลิตหลัก.โครงการสนับสนุนและกำกับคุณภาพการก่อสร้างอาคารและสภาพแวดล้อม</t>
  </si>
  <si>
    <t>ปีงบประมาณ พ.ศ. 2563 ไม่ผลการดำเนินงานผลผลิตหลักโครงการวิจัยพัฒนายกระดับศักยภาพและคุณภาพระบบบริการสุขภาพ</t>
  </si>
  <si>
    <t>ปีงบประมาณ พ.ศ.2562 ไม่มีผลผลิตหลักโครงการการพัฒนาคุณภาพชีวิตระดับอำเภอ (พชอ.)</t>
  </si>
  <si>
    <t>ปีงบประมาณ พ.ศ.2562 ไม่มีผลผลิตหลักโครงการพัฒนาระบบบริการบำบัดรักษาผู้ป่วยยสเสพติด</t>
  </si>
  <si>
    <t>ปีงบประมาณ พ.ศ.2562 ไม่มีผลผลิตหลักโครงการพัฒนาและสร้างเสริมศักยภาพคนไทยกลุ่มวัยผู้สูงอายุ</t>
  </si>
  <si>
    <t>ต้นทุนทางตรง ปีงบประมาณ  พ.ศ.  2563</t>
  </si>
  <si>
    <t>ปีงบประมาณ พ.ศ. 2563</t>
  </si>
  <si>
    <t>05</t>
  </si>
  <si>
    <t>09</t>
  </si>
  <si>
    <t>08</t>
  </si>
  <si>
    <t>01</t>
  </si>
  <si>
    <t>03</t>
  </si>
  <si>
    <t>04</t>
  </si>
  <si>
    <t>ปีงบประมาณ พ.ศ.2563 ไม่มีผลการดำเนินงานกิจกรรมหลักการวิจัยและพัฒนายกระดับศักยภาพและคุณภาพระบบบริการสุขภาพ</t>
  </si>
  <si>
    <t>07</t>
  </si>
  <si>
    <t>กองวิศวกรรมการแพทย์  (07)</t>
  </si>
  <si>
    <r>
      <t>เหตุผล</t>
    </r>
    <r>
      <rPr>
        <sz val="16"/>
        <rFont val="Angsana New"/>
        <family val="1"/>
      </rPr>
      <t xml:space="preserve">  ค่าตอบแทนใช้สอยวัสดุ และสาธารณูปโภค ต้นทุนผันแปร เพิ่มขึ้น  เนื่องจากในปี 2563 กรมได้มีการจัดตั้งหน่วยงานสำนักผู้เชี่ยวชาญขึ้นภายในหน่วยงานเพื่อประสิทธิภาพในการบริหารราชการ และมีการเพิ่มศูนย์ต้นทุนในการเบิกจ่ายเพิ่มขึ้น รวมถึงค่าตอบแทนสำหรับกำลังคนด้านสาธารณสุขที่เพื่มขึ้นจากปี 2562 จึงมีผลทำให้ต้นทุนผันแปรและต้นทุนรวมเพิ่มขึ้นจากปีงบประมาณ 2562 เท่ากับ 24.71%</t>
    </r>
  </si>
  <si>
    <r>
      <t>เหตุผล</t>
    </r>
    <r>
      <rPr>
        <sz val="16"/>
        <rFont val="Angsana New"/>
        <family val="1"/>
      </rPr>
      <t xml:space="preserve">  ค่าใช้จ่ายบุคลากร ลดลง เนื่องจากในปีงบประมาณ 2563 มีข้าราชการเกษียรณอายุราชการและมีการเรียกบรรจุบุคลากรลดลง จึงทำให้ต้นทุนคงที่และต้นทุนรวมลดลง เท่ากับ 23.64%</t>
    </r>
  </si>
  <si>
    <r>
      <t>เหตุผล</t>
    </r>
    <r>
      <rPr>
        <sz val="16"/>
        <rFont val="Angsana New"/>
        <family val="1"/>
      </rPr>
      <t xml:space="preserve">  ค่าใช้จ่ายด้านการฝึกอบรม เพิ่มขึ้น เนื่องจากในปี 2563 มีโครงการที่เพิ่มขึ้นจากปีงบประมาณ 2562 ดังนี้ 1.โครงการพัฒนาคุณภาพชีวิตระดับอำเภอ 2. โครงการพัฒนาระบบบริการบำบัดรักษาผู้ป่วยยาเสพติด 3.โครงการพัฒนาและสร้างเสริมศักยภาพคนไทยกลุ่มวัยผู้สูงอายุ จึงทำให้ต้นทุนผันแปรและต้นทุนรวมเพิ่มขึ้น เท่ากับ 254.54%</t>
    </r>
  </si>
  <si>
    <t xml:space="preserve"> - ศูนย์ต้นทุนสนับสนุน 42  สำนักผู้เชี่ยวชาญ เป็นหน่วยงานที่จัดตั้งขึ้นใหม่ในปีงบประมาณ 2563 ภายในกรม และมีการเพิ่มศูนย์ต้นทุนเบิกจ่ายใหม่</t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</si>
  <si>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2562 กลุ่มแผนงานไม่มีผลการดำเนินงานเบิกจ่ายกิจกรรมสนับสนุนบริหารจัดการกรม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</si>
  <si>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กรมได้ลดแผนงานบูรณาการต่อต้านการทุจริจและประพฤติมิชอบ โครงการยกระดับการประเมินคุณธรรมและความโปร่งใสในการดำเนินงานของหน่วยงานภาครัฐมมีผลทำให้ต้นทุนรวมเพิ่มขึ้นคิดเป็น 39.43 %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</si>
  <si>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 2563 มีผลการดำเนินการโครงการลดลงจากปี 2562 จาก 3 โครงการเป็น 2 ดังนี้   1. โครงการพัฒนาระบบการบริหารจัดการและพัฒนาบุคลากร 2. โครงการพัฒนาระบบกลไกการคุ้มครองผู้บริโภคด้านระบบบริการสุขภาพมีผลทำให้ต้นทุนรวมเพิ่มขึ้น 143% ปริมาณลดลง 33.33% ต้นทุนต่อหน่วยเพิ่มขึ้น 264.50 %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</si>
  <si>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มีการจัดงานแลกเปลี่ยนเรียนรู้สู่การต่อยอดการพัฒนาสุขศาลาพระราชทานเพื่อน าความรู้และประสบการณ์ที่ได้จากการแลกเปลี่ยนเรียนรู้การด าเนินงานสุขศาลาพระราชทานไปประยุกต์ใช้ในการพัฒนาสุขภาพนักเรียน และประชาชนในพื้นที่ห่างไกล ถิ่นทุรกันดาร พื้นที่ชายแดน และพื้นที่พิเศษด้านความมั่นคง ประกอบด้วยครูพยาบาล และครูใหญ่โรงเรียนต ารวจตระเวนชายแดน เจ้าหน้าที่สุขศาลาพระราชทานและ อสม. ทีมพี่เลี้ยงสุขศาลาพระราชทานจากสำานักงานสาธารณสุขจังหวัด สำนักงานสาธารณสุขอำเภอ โรงพยาบาล และโรงพยาบาลส่งเสริมสุขภาพตำบล บุคลากรกองบัญชาการตำรวจตระเวนชายแดน สำนักงานตำรวจแห่งชาติ เจ้าหน้าที่ บริษัททีโอที จ ากัด (มหาชน) และเจ้าหน้าที่กรมพัฒนาพลังงานทดแทนและอนุรักษ์พลังงาน  ซึ่ มีผลทำให้ต้นทุนรวมเพิ่มขึ้น 277.20 %  ต้นทุนต่อหน่วยเพิ่มขึ้น 277.20%
</t>
    </r>
  </si>
  <si>
    <r>
      <rPr>
        <u val="single"/>
        <sz val="16"/>
        <color indexed="8"/>
        <rFont val="Angsana New"/>
        <family val="1"/>
      </rP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กิจกรรมงานนิเทศและประสานการตรวจราชการลดลงเพราะในปี 2562 กิจกรรมส่งเสริมพัฒนา การจัดบริการสาธารณสุขให้มีมาตรฐานตามเกณฑ์ที่กำหนดในพื้นที่สุขศาลาพระราชทานมีผลทำให้มีผลทำให้ต้นทุนปริมาณลดลง 66.67% ต้นทุนต่อหน่วยเพิ่มขึ้น 187.98%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</si>
  <si>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มีการปรับลดกิจกรรมด้านแผนงานและติดตามประเมินผลจาก   3 ด้าน เหลือ 1 ด้าน มีผลทำให้ต้นทุนรวมลดลง 33.88% ต้นทุนต่อหน่วยลดลง 33.88%
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</si>
  <si>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กิจกรรมส่งเสริม พัฒนาและคุ้มครองจริยธรรมได้ดำเนินการจัดโครงการสนับสนุนประชุม พัฒนา และติดตามกำกับการพัฒนาองค์กรคุณธรรม มีผู้เข้าร่วมประชุมลดลงจากปี 2562 เนื่องด้วยสถานะการณ์โรคระบาดไวรัสโคโรนา ระบาดมีผลทำให้ต้นทุนรวมลดลง 55.29% ปริมาณลดลง 70.30% และต้นทุนต่อหน่วยเพิ่มขึ้น 50.52%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</si>
  <si>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กิจกรรมด้านพัฒนาระบบบริหารราชการมีการปรับลดโครงการในการดำเนินงานมีผลทำให้ต้นทุนรวมลดลง 36.13% และต้นทุนต่อหน่วยลดลง 36.13%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</si>
  <si>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ลุ่มงานตรวจสอบภายในได้เข้าตรวจสอบหน่วยงานในสังกัดกรมลดลงเนื่องจากด้วยสถานการณ์แพร่ระบาดของโรคโควิด - 19 และงบประมาณที่ได้รับจัดสรรจำกัดมีผลทำให้ต้นทุนรวมลดลง 46.98% ปริมาณต่อหน่วยลดลง 61.39% ต้นทุนต่อหน่วยเพิ่มขึ้น 37.32%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</si>
  <si>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เนื่องจากปี 2563 เกิดสถานการณ์การแพร่ระบาดของโรคโควิด - 19 ทำให้กิจกรรมด้านสารบรรณ ต้องปรับรูปแบบการติดต่อสื่อสาร การจัดส่งเอกสารหนังสือราชการ โดยจัดส่งผ่านระบบไปรษณีย์อิเล็กทรอนิกส์ เพื่อให้เป็นไปตามมาตรการ แนวทางการปฏิบัติ ประกาศ สำคัญป้องกัน และควบคุมการแพร่ระบาดของโรคติดต่อเชื้อไวรัสโคโรนา 2019 (COVID - 19) มีผลทำให้ต้นทุนรวมลดลง52.17% ปริมาณลดลง 25.21% ต้นทุนต่อหน่วยลดลง 36.05% 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</si>
  <si>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 สำนักงานเลขานุการกรม เป็นหน่วยงานสนับสนุน ผู้บริหารและเจ้าหน้าที่ในสังกัดกรมสนับสนุนบริการสุขภาพ ในการปฏิบัติงานราชการต่างๆ และสนับสนุนด้านสาธารณูปโภคและการจ้างเหมาบริการต่างๆ   อีกทั้งอำนวยความสะดวกแก่เจ้าหน้าที่ภายในกรมฯ ในการปฏิบัติราชการให้เกิดประสิทธิภาพและประสิทธิผล ประกอบกับปีงบประมาณ 2563 เกิดสถานการณ์การแพร่ระบาดของโรคโควิด - 19  และสำนักงานเลขานุการกรม  ได้รับมอบหมายดำเนินงานด้าน logistic ของศูนย์ปันน้ำใจสู้ภัยโควิด-19 ให้เกิดความรวดเร็ว ทันต่อสถานการณ์ ตาม มาตรการ แนวทางปฏิบัติ ประกาศ และคำสั่งป้องกัน และควบคุมการแพร่ระบาดของโรคติดเชื้อไวรัสโคโรนา 2019 (COVID-19) จึงส่งผลให้ต้นทุนรวม และต้นทุนต่อหน่วย เพิ่มขึ้น 112.35%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</si>
  <si>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มีการจัดซื้อจัดจ้างเครื่องคอมพิวเตอร์ลดลง จากปีงบประมาณ 2562 จาก 330 เครื่อง เป็น 245 เครื่อง มีผลทำให้ปริมาณลดลง 25.76% ต้นทุนต่อหน่วยเพิ่มขึ้น 20.92%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</si>
  <si>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มีการจ้างบำรุงรักษาระบบเครื่องคอมพิวเตอร์และอุปกรณ์ต่อพ่วง 3 ระบบเท่ากับปีงบประมาณ 2562 รวมถึงการจ้างบำรุงรักษาระบบงานสารบรรณ มีผลทำให้ต้นทุนรวมลดลง และต้นทุนต่อหน่วยลดลง เท่ากับ 42.95%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</si>
  <si>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เนื่องจากสถานการณ์การแพร่ระบาดของโรคโควิด 19 ซึ่งผู้บริหารมีนโยบายและให้ความสำคัญในการสื่อสารประชาสัมพันธ์ให้ประชาชนมีการรับรู้ ตระหนัก ถึงอันตรายและการป้องกันตนเองจากโรคโควิด 19 ส่งผลให้การดำเนินงานด้านประชาสัมพันธ์ในเรื่องของบทบาท ภารกิจผลการดำเนินงานในภาพรวมของกรมมีจำนวนปริมาณลดลง 64.62% ต้นทุนต่อหน่วยเพิ่มขึ้น 172.96%</t>
    </r>
  </si>
  <si>
    <r>
      <t>เหตุผล</t>
    </r>
    <r>
      <rPr>
        <sz val="16"/>
        <color indexed="8"/>
        <rFont val="Angsana New"/>
        <family val="1"/>
      </rPr>
      <t xml:space="preserve">   เนื่องจากในปีงบประมาณ 2563 กลุ่มประชาสัมพันธ์ ได้ดำเนินงานพัฒนาเครือข่ายประชาสัมพันธ์โดยเน้นกิจกรรมรณรงค์ป้องกันดูแลสุขภาพตนเองจากไวรัสโคโรนา 2019 (Road Show)กิจกรรม Big Cleaning Week และกิจกรรม Meet The Press เพื่อสื่อสารประชาสัมพันธ์ให้ประชาชนมีการรับรู้ ตระหนัก ถึงอันตราย และการป้องกันตนเองจากโรคโควิด 19และกิจกรรมนำสื่อมวลชนศึกษาดูงานการคุ้มครองผู้บริโภคด้านระบบบริการสุขภาพและระบบสุขภาพภาคประชาชน ของกรมสนับสนุนบริการสุขภาพ เพื่อสร้างความรู้ ความเข้าใจแก่สื่อมวลชนและเผยแพร่ประชาสัมพันธ์ภารกิจของกรมสนับสนุนบริการสุขภาพออกสู่สาธารณชนรวมถึงเพื่อเสริมสร้างการมีส่วนร่วมของภาคีเครือข่ายและประชาชนในการคุ้มครองผู้บริโภคด้านระบบบริการสุขภาพและระบบสุขภาพภาคประชาชน มีผลทำให้ต้นทุนรวมลดลง 54.12%  ปริมาณลดลง 75.68% และต้นทุนต่อหน่วยเพิ่มขึ้น 88.63%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</si>
  <si>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กลุ่มคลังเป็นหน่วยงานที่เป็นหน่วยเบิกจ่ายค่าใช้จ่ายงบบุคลากรของผู้บริหารกรมฯประกอบ เงินเดือน ,เงินประจำตำแหน่ง,ค่าตอบแทนเต็มขั้น,สมทบชดเชยกบข. จึงมีผลทำให้ต้นทุนรวมเพิ่มขึ้น 137.09% และต้นทุนต่อหน่วยเพิ่มขึ้น 195.37%</t>
    </r>
  </si>
  <si>
    <r>
      <t>เหตุผล</t>
    </r>
    <r>
      <rPr>
        <sz val="16"/>
        <color indexed="8"/>
        <rFont val="Angsana New"/>
        <family val="1"/>
      </rPr>
      <t xml:space="preserve"> เนื่องจากปี 2563 เกิดสถานการณ์การแพร่ระบาดของโรคโควิด - 19 ทำให้มีการจัดซื้อจัดจ้างเกี่ยวกับอุปกรณ์ทางการแพทย์หน้ากากอนามัย เจลแอลกฮอล์เพื่อจัดส่งให้กับสาธารณสุขแต่ละจังหวัดและในปีงบประมาณ 2563 ไม่มีโครงการจัดอบรมเกี่ยวกับกิจกิจกรรมด้านการพัสดุมีผลทำให้ต้นทุนรวมเพิ่มขึ้น 233.68% ปริมาณลดลง 83.29% และต้นทุนต่อหน่วยเพิ่มขึ้น 1897.43%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</si>
  <si>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เนื่องจากการแพร่ระบาดของไวรัส COVID -2019 จึงต้องบัญญัติกฎหมายที่เกี่ยวกับสถานพยาบาลตามกฎหมายว่าด้วยสถานพยาบาลเพื่อประโยชน์ในการควบคุมและให้การรักษาผู้ป่วยโรคดังกล่าว เพื่อรองรับสถานการณ์ดังกล่าวจึงมีผลทำให้ต้นทุนรวมลดลง 42.33 ปริมาณต่อหน่วยเพิ่มขึ้น 75% และต้นทุนต่อหน่วยลดลง 67.04%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</si>
  <si>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เนื่องจากสถานพยาบาลมีความเข้าใจและแนวทางปฏิบัติในข้อกฎหมายมากขึ้น จึงมีผลทำให้ต้นทุนต่อหน่วยลดลง 69.23% ปริมาณต่อหน่วยลดลง 47.73% และต้นทุนต่อหน่วยลดลง 41.12%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</si>
  <si>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 2563 มีการตรวจสอบเรื่องร้องเรียนตาม พรบ.สถานพยาบาลฯ เป็นกรณีเหตุการณ์พิเศษ เช่น สถานพยาบาลทุจริตการเบิกจ่ายกับสปสช. การตรวจสถานพยาบาล และสอบข้อเท็จจริงเกี่ยวกับให้บริการคัดกรองเชื้อ COVID -2019 ของสถานพยาบาล มีผลทำให้ต้นทุนต่อหน่วยลดลง 56.97% ปริมาณต่อหน่วยเพิ่มขึ้น 235% และต้นทุนต่อหน่วยลดลง 87.19%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</si>
  <si>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เนื่องจากมีจำนวนเรื่องร้องเรียนเข้ามาเพิ่มมากขึ้น และมีการกระทำความผิดทางด้านละเมิดมากขึ้น มีผลทำให้ต้นทุนต่อหน่วยลดลง 78.73%ปริมาณต่อหน่วยเพิ่มขึ้น 100% และต้นทุนต่อหน่วยลดลง 89.36%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</si>
  <si>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 2563 กิจกรรมด้านพัฒนาทรัพยากรบุคคลได้ดำเนินโครงการยกระดับความรู้การป้องกันตนเองกรณีแพร่ระบาดของCOVID -2019 ให้กับหน่วยงานในสังกัดจึงมีผลทำให้ ต้นทุนต่อหน่วยเพิ่มขึ้น 4.50% และต้นทุนต่อหน่วยเพิ่มขึ้น 75.59%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</si>
  <si>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เนื่องจากมีบรรจุบุคลากรสาธารณสุขที่ปฏิบัติงานสู้โควิด -1 9 ตามนโยบายของรัฐบาลจากลูกจ้าง พนักงานราชการ เป็นข้าราชการ มีผลทำให้ต้นทุนต่อหน่วยลดลง 50.67% และต้นทุนต่อหน่วยลดลง 50.67%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</si>
  <si>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กลุ่มงานคุ้มครองจริยธรรมไม่ได้รับกิจกรรมวิเคราะห์ จัดสรรงบประมาณกิจกรรมสังเคราะห์ ข้อมูลผลการดำเนินการ เสริมสร้างความโปร่งได้รับจัดสรรแต่งบดำเนินงาน</t>
    </r>
  </si>
  <si>
    <r>
      <t>เหตุผล</t>
    </r>
    <r>
      <rPr>
        <sz val="16"/>
        <rFont val="Angsana New"/>
        <family val="1"/>
      </rPr>
      <t xml:space="preserve">  เนื่องจากการแพร่ระบาดของไวรัส COVID -2019 ในปีงบประมาณ 2563 จึงทำให้กิจกรรมส่งเสริม พัฒนา ควบคุมกำกับสถานบริการสุขภาพด้านมาตรฐานงานสุขศึกษามีจำนวนลดลงจากปีงบประมาณ 2562  ซึ่งในปีงบประมาณ 2563 ได้ดำเนินการออกตรวจสถานพยาบาล 143 แห่งหน่วยงานที่ดำเนินงานคือศูนย์สนับสนุนบริการสุขภาพ เขต 2 และ ศูนย์สนับสนุนบริการสุขภาพ เขต 8 จึงมีผลทำให้ต้นทุนรวมลดลง 80.08% ปริมาณลดลง 84.04% และต้นทุนต่อหน่วยเพิ่มขึ้น 24.79%</t>
    </r>
  </si>
  <si>
    <r>
      <t>เหตุผล</t>
    </r>
    <r>
      <rPr>
        <sz val="16"/>
        <rFont val="Angsana New"/>
        <family val="1"/>
      </rPr>
      <t xml:space="preserve">  เนื่องบาดจากในปีงบประมาณ 2563 เกิดสถานการณ์การแพร่ระบาดของไวรัส COVID -2019 ทำให้ไม่สามารถลงพื้นที่เพื่อดำเนินการจัดทำแผนแม่บทให้กับสถานบริการสุขภาพได้ และกิจกรรมควบคุม กำกับ ตรวจสอบ รับรองมาตรฐานด้านอาคารและสภาพแวดล้อมสาธารณสุขมีหน่วยงานที่รับผิดชอบดำเนินงานร่วมกันของส่วนกลางและส่วนภูมิภาคส่วนกลางดำเนินงานโดยกองแบบแผนมีการปรับแผนและเป้าหมายการดำเนินลดลงจาก 18 แห่ง  เหลือ 6 แห่ง และอีก 262 แห่ง เป็นผลการดำเนินงานของส่วนส่วนภูมิภาค จึงทำให้ปริมาณลดลง 64.88% และต้นทุนต่อหน่วยเพิ่มขึ้น 222.78%</t>
    </r>
  </si>
  <si>
    <r>
      <t>เหตุผล</t>
    </r>
    <r>
      <rPr>
        <sz val="16"/>
        <rFont val="Angsana New"/>
        <family val="1"/>
      </rPr>
      <t xml:space="preserve"> กิจกรรมพัฒนามาตรฐานด้านอาคารและสภาพแวดล้อมสาธารสุข ได้รับเงินจัดสรรงบประมาณลดลง และเพื่อลดความเสี่ยงจากโรคระบาดCovid-19 (Coronavirus disease 2019) ในการลงพื้นที่ จึงมีการปรับแผนการลงพื้นที่โรงพยาบาลกลุ่มเป้าหมายและจำนวนเรื่องลดลง จึงมีผลทำให้ต้นทุนรวมลดลง 68.64% ปริมาณลดลง 60% และต้นทุนต่อหน่วยลดลง 21.59%
</t>
    </r>
  </si>
  <si>
    <r>
      <t>เหตุผล</t>
    </r>
    <r>
      <rPr>
        <sz val="16"/>
        <rFont val="Angsana New"/>
        <family val="1"/>
      </rPr>
      <t xml:space="preserve"> ในปีงบประมาณ 2563 กิจกรรมพัฒนาขีดความสามารถบุคลากรภาคีเครือข่ายด้านอาคารและสภาพแวดล้อมสาธารณสุขได้มีการจัดประชุมปฏิบัติการพัฒนาขีดความสามารถบุคลากรภาคีเครือข่ายโดยมีกลุ่มเป้าหมายเข้าร่วมประชุม จำนวน 218 คน จึงมีผลทำให้ต้นทุนรวมเพิ่มขึ้น 107.60% และต้นทุนต่อหน่วยเพิ่มขึ้น 116.17%</t>
    </r>
  </si>
  <si>
    <r>
      <t>เหตุผล</t>
    </r>
    <r>
      <rPr>
        <sz val="16"/>
        <rFont val="Angsana New"/>
        <family val="1"/>
      </rPr>
      <t xml:space="preserve"> ในปีงบประมาณ 2563 ไม่มีผลการดำเนินงานกิจกรรมสนับสนุนและกำกับคุณภาพการก่อสร้างอาคารและสภาพแวดล้อม จึงมีผลทำให้ไม่สามารถเปรียบเทียบกับปีงบประมาณ 2562 ได้</t>
    </r>
  </si>
  <si>
    <r>
      <t>เหตุผล</t>
    </r>
    <r>
      <rPr>
        <sz val="16"/>
        <rFont val="Angsana New"/>
        <family val="1"/>
      </rPr>
      <t xml:space="preserve"> ปีงบประมาณ 2562 ที่ผ่านมาเพิ่มกลุ่มเป้าหมายเป็นโรงพยาบาลประจําจังหวัดจํานวน 76 แห่ง ครอบคลุมทุกพื้นที่ทั่วประเทศ เพื่อเป็นการสานต่อในกิจกรรมดังกล่าวให้ครอบคลุมสถานบริการสุขภาพของรัฐ ทุกระดับในสังกัดกระทรวงสาธารณสุข ให้มีเครื่องมือแพทย์เพียงพอ พร้อมใช้ ได้มาตรฐานและมีความปลอดภัยต่อบุคลากรและประชาชนผู้มารับบริการ ลดความเหลือมล้ําในการจัดสรรทรัพยากร  และเป็นการส่งเสริมให้สถานบริการสุขภาพภาครัฐทุกระดับ มีระบบบริหารจัดการเครื่องมือแพทย์ที่สอดคล้องกับมาตรฐานระบบบริการสุขภาพของกรมสนับสนุนบริการสุขภาพ กิจกรรมพัฒนาคุณภาพบริการงานวิชาการและสถานพยาบาลสุขภาพต้นแบบด้านวิศวกรรมการแพทย์เป็นการดำเนินงานนร่วมกับส่วนกลางและส่วนภูมิภาค จึงทำให้ปี 2563 มีจำนวน 109  แห่ง มีผลทำให้ต้นทุนรวมเพิ่มขึ้น 62.84% และต้นทุนต่อหน่วยเพิ่มขึ้น 43.42%</t>
    </r>
  </si>
  <si>
    <r>
      <t>เหตุผล</t>
    </r>
    <r>
      <rPr>
        <sz val="16"/>
        <rFont val="Angsana New"/>
        <family val="1"/>
      </rPr>
      <t xml:space="preserve"> ในปี 2563 ศึกษาวิเคราะห์วิจัยพัฒนารูปแบบเพื่อพัฒนาองค์ความรู้เทคโนโลยีด้านวิศวกรรมการแพทย์ จำนวน 1 เรื่อง  เนื่องจากในปัจจุบันมีการใช้คลื่นแม่เหล็กไฟฟ้า ในอุปกรณต่าง ๆ อย่างแพร่หลาย สภาพแวดล้อมภายในสถานบริการ สุขภาพ ในปัจจุบันมีการใช้เครื่องมือสื่อสารชนิดต่างๆ อย่างมากมาย ทั้งจากเจ้าาหน้าที่ผู้ปฏิบัติงานและจากผู้มารับบริการซึ่งกองวิศวกรรม การแพทย์เป็นหน่วยงานที่ให้บริการด้านเครื่องมือทางการแพทย์และมี เครื่องมือที่สามารถตรวจสอบคลื่นแม่เหล็กไฟฟ้า โดยเฉพาะเรื่องความ เข้ากันได้ทางแม่เหล็กไฟฟ้าที่อาจมีผลกระทบต่อผู้ปฏิบัติงานและ ผู้รับบริการ โดยทําการตรวจสอบวิเคราะหาข้อมูลคลื่นแม่เหล็กไฟฟ้าที่ แพร่กระจายออกมา ที่ซึ่งอาจมีผลไปรบกวนเครื่องมืออื่น ๆ ให้ทํางาน ผิดปกติได้เพื่อให้สามารถนําข้อมูลมาวิเคราะห์ประกอบการกําหนด พื้นที่การใช้งานที่ปลอดภัยในการใช้เครื่องมือชนิดต่างๆ ที่เป็นอุปกรณ์ มีผลทำให้ ปริมาณลดลง 66.67% และต้นทุนต่อหน่วยเพิ่มขึ้น 171.61%</t>
    </r>
  </si>
  <si>
    <r>
      <rPr>
        <u val="single"/>
        <sz val="16"/>
        <rFont val="Angsana New"/>
        <family val="1"/>
      </rPr>
      <t>เหตุผล</t>
    </r>
    <r>
      <rPr>
        <b/>
        <u val="single"/>
        <sz val="16"/>
        <rFont val="Angsana New"/>
        <family val="1"/>
      </rPr>
      <t xml:space="preserve"> </t>
    </r>
    <r>
      <rPr>
        <sz val="16"/>
        <rFont val="Angsana New"/>
        <family val="1"/>
      </rPr>
      <t>ในปีงบประมาณ 2563 ไม่มีผลการดำเนินงานกิจกรรมสร้างเครือข่ายและพันธมิตรด้านวิศวกรรมการแพทย์ จึงมีผลทำให้ไม่สามารถเปรียบเทียบกับปีงบประมาณ 2562 ได้</t>
    </r>
  </si>
  <si>
    <r>
      <t>เหตุผล</t>
    </r>
    <r>
      <rPr>
        <sz val="16"/>
        <rFont val="Angsana New"/>
        <family val="1"/>
      </rPr>
      <t xml:space="preserve">  เป็นการดำเนินงานพัฒนามาตรฐานระบบบริการสุขภาพเพื่อเป็นกรอบแนวทางในการส่งเสริม สนับสนุน พัฒนา และวัดความสำเร็จของสถานบริการสุขภาพภาครัฐทั่งประเทศ เป็นการดำเนินงานรวมกันของส่วนกลางและส่วนภูมิภาคซึ่งในปีงบประมาณ 2563 ได้รับจัดสรรกิจกรรมบูรณาการมาตรฐานระบบบริการสุขภาพเพิ่มมากขึ้นและเป็นกิจกรรมที่ดำเนินงานต่อเนื่อง จึงมีผลทำให้ปริมาณเพิ่มขึ้น 68.57% และต้นทุนต่อหน่วยลดลง 30.07%</t>
    </r>
  </si>
  <si>
    <r>
      <t>เหตุผล</t>
    </r>
    <r>
      <rPr>
        <sz val="16"/>
        <rFont val="Angsana New"/>
        <family val="1"/>
      </rPr>
      <t xml:space="preserve">  เนื่องจากการแพร่ระบาดของไวรัส COVID -2019 ในปีงบประมาณ 2563 ทำให้หน่วยงานลงพื้นที่ในการตรวจสอบสถานพยาบาลต่างๆลดลง จึงมีผลทำให้กิจกรรมส่งเสริมพัฒนาควบคุมกำกับมาตรฐานสถานบริการสุขภาพภาคเอกชน มีต้นทุนรวมลดลง 45.04% ปริมาณลดลง 57.07%และต้นทุนต่อหน่วยเพิ่มขึ้น 28.02%</t>
    </r>
  </si>
  <si>
    <r>
      <t>เหตุผล</t>
    </r>
    <r>
      <rPr>
        <sz val="16"/>
        <rFont val="Angsana New"/>
        <family val="1"/>
      </rPr>
      <t xml:space="preserve"> ในปีงบประมาณ 2562 ได้รับจัดสรรงบประมาณกิจกรรมส่งเสริม พัฒนา ควบคุม กำกับ มาตฐานผู้ประกอบโรคศิลปะมากกว่าปีงบประมาณ 2563 แต่ผลการดำเนินงานภายใต้หลายกิจกรรมแต่มี 9 สาขาวิชาชีพ เท่าเดิม จึงมีผลทำให้ ต้นทุนรวมลดลง 41.01% และต้นทุนต่อหน่วยลดลง 41.01%</t>
    </r>
  </si>
  <si>
    <r>
      <t>เหตุผล</t>
    </r>
    <r>
      <rPr>
        <sz val="16"/>
        <rFont val="Angsana New"/>
        <family val="1"/>
      </rPr>
      <t xml:space="preserve">  เนื่องจากกิจกรรมการคุ้มครองเด็กที่เกิดโดยอาศัยเทคโนโลยีช่วยการเจริญพันธ์ทางการแพทย์เป็นกิจกรรมที่ดำเนินงานของส่วนกลางและส่วนภูมิภาค จากการแพร่ระบาดของไวรัส COVID -2019 ทำให้หน่วยงานต้องดำเนินการปรับลดกิจกรรมลง จึงมีผลทำให้ต้นทุนรวมลดลง 49.03% และปริมาณลดลง 50%</t>
    </r>
  </si>
  <si>
    <r>
      <t>เหตุผล</t>
    </r>
    <r>
      <rPr>
        <sz val="16"/>
        <rFont val="Angsana New"/>
        <family val="1"/>
      </rPr>
      <t xml:space="preserve">  เนื่องจากในปีงบประมาณ 2563 กิจกรรมส่งเสริมพัฒนาควบคุมกำกับมาตรฐานสถานประกอบการเพื่อสุขภาพสู่สากล เป็นโครงการคุ้มครองผู้บริโภคด้านผลิตภัณฑ์สุขภาพและบริการสุขภาพมีผลการดำเนินงานภายใต้ 2 กิจกรรม คือกิจกรรมสถานพยาบาล และสถานประกอบการเพื่อสุขภาพกลุ่มเป้าหมาย มีคุณภาพมาตรฐานเข้าสากล และ กิจกรรมพัฒนายกระดับมาตรฐานสถานพยาบาลและสถานประกอบการเพื่อสุขภาพเข้าสู่สากลและพัฒนาอุตสาหกรรมการแพทย์ครบวงจร จึงมีผลทำให้ ต้นทุนต่อหน่วยลดลง 27.55% ปริมาณเพิ่มขึ้น 166.67% และต้นทุนต่อหน่วยลดลง 72.83%</t>
    </r>
  </si>
  <si>
    <r>
      <t>เหตุผล</t>
    </r>
    <r>
      <rPr>
        <sz val="16"/>
        <rFont val="Angsana New"/>
        <family val="1"/>
      </rPr>
      <t xml:space="preserve">  ในปีงบประมาณ 2563 ไม่มีผลการดำเนินงานในกิจกรรรมองค์ความรู้ นวัตกรรม ถูกนำไปใช้ประโยชน์ ถ่ายทอดองค์ความรู้เทคโนโลยี จึงไม่สามารถเปรียบเทียบกับปีงบประมาณ 2562 ได้</t>
    </r>
  </si>
  <si>
    <r>
      <t>เหตุผล</t>
    </r>
    <r>
      <rPr>
        <sz val="16"/>
        <rFont val="Angsana New"/>
        <family val="1"/>
      </rPr>
      <t xml:space="preserve"> ในปีงบประมาณ 2562  กิจกรรมส่งเสริมพัฒนาการจัดบริการสุขภาพสู่ระดับนานาชาติปริมาณหน่วยนับเป็นแห่ง แต่ในปีงบประมาณ 2563 ปริมาณหน่วยนับเป็น กิจกรรม จึงทำให้ไม่สามารถเปรียบได้ในกิจกรรมส่งเสริมพัฒนาการจัดบริการสุขภาพสู่ระดับนานาชาติ</t>
    </r>
  </si>
  <si>
    <r>
      <t>เหตุผล</t>
    </r>
    <r>
      <rPr>
        <sz val="16"/>
        <rFont val="Angsana New"/>
        <family val="1"/>
      </rPr>
      <t xml:space="preserve"> ปีงบประมาณ 2563 ไม่ผลการดำเนินงานเบิกจ่ายกิจกรรมสนับสนุนการเตรียมความพร้อมเพื่อการเข้าสู่ประชาคมอาเซียน จึงไม่สามารถเปรียบเทียบกับปีงบประมาณ 2562 ได้</t>
    </r>
  </si>
  <si>
    <r>
      <t>เหตุผล</t>
    </r>
    <r>
      <rPr>
        <sz val="16"/>
        <rFont val="Angsana New"/>
        <family val="1"/>
      </rPr>
      <t xml:space="preserve"> ในปีงบประมาณ 2563 กองสถานพยาบาลและการประกอบโรคศิลปะได้ดำเนินการลงพื้นที่ในการเกี่ยวกับมาตรฐานระบบบริการสุขภาพสถานพยาบาลควบคู่ไปกับการให้ค าแนะนำ ชี้แนะ เพื่อให้สถานพยาบาลสามารถไปดำเนินการให้เป็นไปตามตามเกณฑ์ข้อกำหนดให้ได้คุณภาพมาตรฐานระดับสากล จึงมีผลทำให้ต้นทุนรวมเพิ่มขึ้น 55.65% และต้นทุนต่อหน่วยเพิ่มขึ้น 30.84%</t>
    </r>
  </si>
  <si>
    <r>
      <t>เหตุผล</t>
    </r>
    <r>
      <rPr>
        <sz val="16"/>
        <rFont val="Angsana New"/>
        <family val="1"/>
      </rPr>
      <t xml:space="preserve"> เนื่องจากในปีงบประมาณ 2563 ได้รับการจัดสรรงบประมาณภาพรวมน้อยลง ประกอบกับต้องมีการพัฒนาองค์ความรู้/นวัตกรรม/เทคโนโลยีการสร้างเสริมความรอบรู้ด้านสุขภาพและพฤติกรรมสุขภาพในแต่ละกลุ่มวัย ได้แก่ วัยเรียน วัยรุ่น วัยทำงาน และวัยสูงอายุ ประกอบกับมีภาวะการแพร่ระบาดของโรคติดเชื้อไวรัสโคโรนา2019 ซึ่งมีอัตราการแพร่ระบาดที่รวดเร็ว รุนแรง สร้างความเสียหายในหลายด้านทั้งชีวิตและทรัพย์สิน กองสุขศึกษาจึงได้รับมอบหมายภารกิจในการผลิตและเผยแพร่ความรู้ ความเข้าใจเกี่ยวกับโรค และการรณรงค์ เพื่อควบคุมป้องกันการแพร่ระบาดของโรค รวมทั้งการเฝ้าระวังและเตือนภัยสู่สาธารณะ เมื่อพบความเสี่ยงของการปฏิบัติตัวที่ไม่ถูกต้องของประชาชน ซึ่งการพัฒนาองค์ความรู้ฯ ในปีงบประมาณ พ.ศ.2563 มีจำนวนรวม 131 เรื่อง น้อยกว่าปีงบประมาณ พ.ศ.2562 มีผลทำให้ต้นทุนรวมลดลง 38.49% ปริมาณลดลง 52.88% และต้นทุนต่อหน่วยลดลง 30.53%</t>
    </r>
  </si>
  <si>
    <r>
      <t>เหตุผล</t>
    </r>
    <r>
      <rPr>
        <sz val="16"/>
        <color indexed="8"/>
        <rFont val="Angsana New"/>
        <family val="1"/>
      </rPr>
      <t xml:space="preserve">  ในปีงบประมาณ 2563 กิจกรรมสื่อสารสุขภาพเพื่อสร้างความรอบรู้ด้านสุขภาพแก่ประชาชนเป็นการดำเนินงานของส่วนกลางและส่วนภูมิภาค ได้ดำเนินการผลิตและพัฒนารูปแบบการสื่อสารความรู้ ข่าวสารสุขภาพเพื่อเผยแพร่ไปยังประชาชน แกนนำสุขภาพ อสม./อสค.วัยเรียน วัยรุ่น วัยทำงาน รวม 31 รูปแบบ เพื่อให้เข้าถึงกลุ่มเป้าหมายที่กำหนด  ประกอบกับได้รับงบประมาณลดลง อีกทั้งเกิดภาวะการแพร่ระบาดของโรคติดเชื้อไวรัสโคโรนา 2019 จึงมีผลทำให้ปริมาณเพิ่มขึ้น 161.54% และต้นทุนต่อหน่วยลดลง 62.64%</t>
    </r>
  </si>
  <si>
    <t>ปีงบประมาณ 2562 ไม่มีผลการดำเนินงานเบิกจ่ายกิจกรรมส่งเสริมพัฒนา ควบคุม กำกับ มาตรฐานสถานประกอบการเพื่อสุขภาพ</t>
  </si>
  <si>
    <t>ปีงบประมาณ 2562 ไม่มีผลการดำเนินงานเบิกจ่ายกิจกรรมพัฒนาแบบก่อสร้างอาคารสถานบริการสุขภาพ</t>
  </si>
  <si>
    <t>ปีงบประมาณ 2562 ไม่มีผลการดำเนินงานเบิกจ่ายกิจกรรมพัฒนาระบบการติดตามดูแลผู้ผู้ใช้ผู้เสพ และติดยาเสพติดหลังการบำบัดรักษา</t>
  </si>
  <si>
    <t>ปีงบประมาณ 2562 ไม่มีผลการดำเนินงานเบิกจ่ายกิจกรรมพัฒนาต้นแบบระบบดูแลผู้สูงอายุในชุมชนแบบไร้รอยต่อในพื้นที่</t>
  </si>
  <si>
    <r>
      <t>เหตุผล</t>
    </r>
    <r>
      <rPr>
        <sz val="16"/>
        <color indexed="8"/>
        <rFont val="Angsana New"/>
        <family val="1"/>
      </rPr>
      <t xml:space="preserve">  ปีงบประมาณ 2562 ไม่มีผลการดำเนินงานเบิกจ่ายกิจกรรมส่งเสริมพัฒนา ควบคุม กำกับ มาตรฐานสถานประกอบการเพื่อสุขภาพ จึงทำให้ไม่สามารถเปรียบกับปีงบประมาณ 2563 ได้</t>
    </r>
  </si>
  <si>
    <r>
      <t>เหตุผล</t>
    </r>
    <r>
      <rPr>
        <sz val="16"/>
        <color indexed="8"/>
        <rFont val="Angsana New"/>
        <family val="1"/>
      </rPr>
      <t xml:space="preserve">  ปีงบประมาณ 2562 ไม่มีผลการดำเนินงานเบิกจ่ายกิจกรรมพัฒนาแบบก่อสร้างอาคารสถานบริการสุขภาพ จึงทำให้ไม่สามารถเปรียบกับปีงบประมาณ 2563 ได้</t>
    </r>
  </si>
  <si>
    <r>
      <t>เหตุผล</t>
    </r>
    <r>
      <rPr>
        <sz val="16"/>
        <color indexed="8"/>
        <rFont val="Angsana New"/>
        <family val="1"/>
      </rPr>
      <t xml:space="preserve">  ปีงบประมาณ 2562 ไม่มีผลการดำเนินงานเบิกจ่ายกิจกรรมพัฒนาระบบการติดตามดูแลผู้ผู้ใช้ผู้เสพ และติดยาเสพติดหลังการบำบัดรักษา จึงทำให้ไม่สามารถเปรียบกับปีงบประมาณ 2563 ได้</t>
    </r>
  </si>
  <si>
    <r>
      <t>เหตุผล</t>
    </r>
    <r>
      <rPr>
        <sz val="16"/>
        <color indexed="8"/>
        <rFont val="Angsana New"/>
        <family val="1"/>
      </rPr>
      <t xml:space="preserve">  ปีงบประมาณ 2562 ไม่มีผลการดำเนินงานเบิกจ่ายกิจกรรมพัฒนาต้นแบบระบบดูแลผู้สูงอายุในชุมชนแบบไร้รอยต่อในพื้นที่ จึงทำให้ไม่สามารถเปรียบกับปีงบประมาณ 2563 ได้</t>
    </r>
  </si>
  <si>
    <r>
      <t>เหตุผล</t>
    </r>
    <r>
      <rPr>
        <sz val="16"/>
        <color indexed="8"/>
        <rFont val="Angsana New"/>
        <family val="1"/>
      </rPr>
      <t xml:space="preserve">  ในปีงบประมาณ 2563 กิจกรรมขยายผลการจัดการระบบสุขภาพชุมชน อยู่ภายใต้ผลผลิตประชาชนและชุมชนสามารถจัดการสุขภาพเพื่อการพึ่งตนเองมีหน่วยงานดำเนินงานทั้งส่วนกลางและส่วนภูมิภาค จึงมีผลทำให้ต้นทุนรวมลดลง 45.46% และต้นทุนต่อหน่วยลดลง 51.09%</t>
    </r>
  </si>
  <si>
    <r>
      <t>เหตุผล</t>
    </r>
    <r>
      <rPr>
        <sz val="16"/>
        <color indexed="8"/>
        <rFont val="Angsana New"/>
        <family val="1"/>
      </rPr>
      <t xml:space="preserve">  ในปีงบประมาณ 2563 มีส่งเสริมและสนับสนุนสถานพยาบาลหรือสถานประกอบการเพื่อสุขภาพ ให้มีคุณภาพได้มาตรฐาน และพัฒนาการเป็นศูนย์กลางอุตสาหกรรมบริการสุขภาพครบวงจรสถานพยาบาลและกลุ่มเป้าหมายได้รับการส่งเสริม พัฒนาและมีศักยภาพในการแข่งขันด้านอุตสาหกรรมการแพทย์ ซึ่งเป็นการดำเนินงานของส่วนกลางและส่วนภูมิภาค จึงมีผลทำให้ปริมาณเพิ่มขึ้น 521.14% และต้นทุนต่อหน่วยลดลง 86.41%
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</si>
  <si>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กิจกรรมเสริมสร้างความเข้มแข็งให้กับองค์กร อสม. ในการจัดการระบบสุขภาพภาคประชาชน มีการเปลี่ยนปริมาณหน่วยนับจากปีงบประมาณ 2562 จากหน่วยนับเป็น คน เป็นองค์กร จึงทำให้ไม่สามารถเปรียบได้</t>
    </r>
  </si>
  <si>
    <r>
      <t>เหตุผล</t>
    </r>
    <r>
      <rPr>
        <sz val="16"/>
        <color indexed="8"/>
        <rFont val="Angsana New"/>
        <family val="1"/>
      </rPr>
      <t xml:space="preserve">  ในปีงบประมาณ 2563 มีองค์กรเอกชนสาธารณประโยชน์ที่ผ่านการพิจารณากลั่นกรองการสนับสนุนองค์กรเอกชนสาธารณประโยชน์ โดยร่วมเป็นภาคีเครือข่ายด้านสุขภาพภาคประชาชนในการพัฒนาระบบสุขภาพชุมชน ที่อยู่ในเขตเมือง ชนบทและพื้นที่ห่างไกล ให้เข้าถึงบริการขั้นพื้นฐานที่จำเป็นอย่างเท่าเทียมกัน ซึ่งในปีนี้มีเอ็นจีโอที่ได้รับการสนับสนุนงบประมาณทั้งหมด 86 องค์กร จึงมีผลทำให้ต้นทุนรวมเพิ่มขึ้น 68.40% ปริมาณเพิ่มขึ้น 145.71% และต้นทุนต่อหน่วยลดลง 31.46%</t>
    </r>
  </si>
  <si>
    <r>
      <t>เหตุผล</t>
    </r>
    <r>
      <rPr>
        <sz val="16"/>
        <color indexed="8"/>
        <rFont val="Angsana New"/>
        <family val="1"/>
      </rPr>
      <t xml:space="preserve">  ในปีงบประมาณ 2563 มีอาสาสมัครประจำครอบครัว (อสค.) มีความรู้และทักษะในการดูแลสุขภาพ เฝ้าระวังและติดตามกลุ่มเสี่ยงโรคโควิด-19 และประชาชนกลุ่มเสี่ยงโรคโควิด-19 ในครอบครัว ได้รับการเฝ้าระวังและติดตามจนครบ 14 วัน ซึ่งมีประชาชนกลุ่มเป้าหมายได้รับการพัฒนาศักยภาพให้เป็นอาสาสมัครประจำครอบครัวเพิ่มมากขึ้น จึงมีผลทำให้ ต้นทุนรวมลดลง 29.86% ปริมาณเพิ่มขึ้น 183.99% และต้นทุนต่อหน่วยลดลง 96.37%</t>
    </r>
  </si>
  <si>
    <r>
      <t>เหตุผล</t>
    </r>
    <r>
      <rPr>
        <sz val="16"/>
        <rFont val="Angsana New"/>
        <family val="1"/>
      </rPr>
      <t xml:space="preserve">  เนื่องจากในปีงบแระมาณ 2563 ผลผลิตย่อยส่งเสริมการยกระดับสถานพยาบาลและสถานประกอบการเพื่อสุขภาพให้มีคุณภาพมาตรฐาน มีกิจกรรมย่อยส่งเสริมและพัฒนาบริการสุขภาพ มาตรฐานสู่สากลรองรับอุตสาหกรรมทางการแพทย์และบริการสุขภาพครบวงจรสู่การพัฒนาอย่างยั่งยืนมีดำเนินงานเบิกจ่ายภายใต้ผลผลิตย่อยจึงได้รับจัดสรรงบประมาณเพิ่ม จคงมีผลทำให้ต้นทุนต่อหน่วยเพิ่มขึ้น 27.81%</t>
    </r>
  </si>
  <si>
    <r>
      <t>เหตุผล</t>
    </r>
    <r>
      <rPr>
        <sz val="16"/>
        <rFont val="Angsana New"/>
        <family val="1"/>
      </rPr>
      <t xml:space="preserve">  ในปีงบประมาณ 2563 มีการตรวจรับรองมาตรฐานสถานพยาบาลที่ให้บริการด้านเทคโนโลยีช่วยการเจริญพันทางการแพทย์โดยเป็นสถานพยาบาลรายใหม่ลดลงและเนื่องด้วยสถานการณ์โควิด - 19 แพร่ระบาดจึงมีประการศกระทรวงสาธารณสุข เกี่ยวกับโรคระบาดเชื้อไวรัสโคโรนา (Covid-19) จำนวน 7 ฉบับ และเรื่องเรื่องร้องเรียนและการเยียวยาผู้บริโภคด้านบริการสุขภาพลดลง จึงมีผลทำให้ต้นทุนรวมลดลง 32.47% และต้นทุนต่อหน่วยลดลง 22.82%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</si>
  <si>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 กลุ่มเทคโนโลยีสารสนเทศได้รับภารกิจเพิ่มจากปีงบประมาณ 2562 ที่ต้องขอสนับสนุนงบประมาณเพิ่มในกิจกรรมพัฒนาระบบงานสารสนเทศเพื่อพัฒนาระบบศูนย์ส่งเสริมระบบงานบริการดิจิทัลและเพิ่มประสิทธิภาพการให้บริการระบบโปรแกรมคอมพิวเตอร์คือระบบงานสารบรรณ มีผลทำให้ต้นทุนรวม เพิ่มเท่ากับ 29.96% ปริมาณเพิ่ม 200 % และต้นทุนต่อหน่วยลดลง 56.68%</t>
    </r>
  </si>
  <si>
    <r>
      <t>เหตุผล</t>
    </r>
    <r>
      <rPr>
        <sz val="16"/>
        <rFont val="Angsana New"/>
        <family val="1"/>
      </rPr>
      <t xml:space="preserve">   เนื่องจากในปีงบประมาณ 2563 กลุ่มเทคโนโลยีสารสนเทศได้รับภารกิจเพิ่มจากปีงบประมาณ 2562 ที่ต้องขอสนับสนุนงบประมาณเพิ่มในกิจกรรมพัฒนาระบบงานสารสนเทศเพื่อพัฒนาระบบศูนย์ส่งเสริมระบบงานบริการดิจิทัลและเพิ่มประสิทธิภาพการให้บริการระบบโปรแกรมคอมพิวเตอร์คือระบบงานสารบรรณ มีผลทำให้ต้นทุนรวมต้นทุนต่อหน่วยและ ปริมาณลดลง 25%</t>
    </r>
  </si>
  <si>
    <r>
      <t>เหตุผล</t>
    </r>
    <r>
      <rPr>
        <sz val="16"/>
        <rFont val="Angsana New"/>
        <family val="1"/>
      </rPr>
      <t xml:space="preserve">  เนื่องจากในปีงบประมาณ 2563 ได้รับการจัดสรรงบประมาณภาพรวมน้อยลง ประกอบกับต้องมีการพัฒนาองค์ความรู้/นวัตกรรม/เทคโนโลยีการสร้างเสริมความรอบรู้ด้านสุขภาพและพฤติกรรมสุขภาพในแต่ละกลุ่มวัย ได้แก่ วัยเรียน วัยรุ่น วัยทำงาน และวัยสูงอายุ ประกอบกับมีภาวะการแพร่ระบาดของโรคติดเชื้อไวรัสโคโรนา2019 ซึ่งมีอัตราการแพร่ระบาดที่รวดเร็ว รุนแรง สร้างความเสียหายในหลายด้านทั้งชีวิตและทรัพย์สิน กองสุขศึกษาจึงได้รับมอบหมายภารกิจในการผลิตและเผยแพร่ความรู้ ความเข้าใจเกี่ยวกับโรค และการรณรงค์ เพื่อควบคุมป้องกันการแพร่ระบาดของโรค รวมทั้งการเฝ้าระวังและเตือนภัยสู่สาธารณะ เมื่อพบความเสี่ยงของการปฏิบัติตัวที่ไม่ถูกต้องของประชาชน ซึ่งการพัฒนาองค์ความรู้ฯ ในปีงบประมาณ พ.ศ.2563 มีจำนวนรวม 131 เรื่อง น้อยกว่าปีงบประมาณ พ.ศ.2562 จึงมีผลทำให้ต้นทุนรวมลดลง 64.56% ปริมาณลดลง 31.61% ต้นทุนต่อหน่วยลดลง 27.23%</t>
    </r>
  </si>
  <si>
    <r>
      <t>เหตุผล</t>
    </r>
    <r>
      <rPr>
        <sz val="16"/>
        <color indexed="8"/>
        <rFont val="Angsana New"/>
        <family val="1"/>
      </rPr>
      <t xml:space="preserve">  ในปีงบประมาณ 2563 กิจกรรมพัฒนาศักยภาพ อสม. สู่การเป็นแกนนำในการจัดการสุขภาพภาคประชาชน มีอสม.ได้รับการพัฒนาศักยภาพเพื่อยกระดับเป็นอสม.หมอประจำบ้านมากกว่ากกลุ่มเป้าหมายที่กำหนดเพื่อพัฒนาทักษะและยกระดับ อสม. เป็น อสม. หมอประจำบ้าน สามารถดูแลสุขภาพคนในชุมชน และผู้ป่วยกลุ่มเป้าหมายได้รับการดูแลจาก อสม. หมอประจำบ้าน มีคุณภาพชีวิตที่ดี จึงมีผลทำให้ปริมาณที่เพิ่มขึ้น 32.24%
</t>
    </r>
  </si>
  <si>
    <r>
      <t>เหตุผล</t>
    </r>
    <r>
      <rPr>
        <sz val="16"/>
        <rFont val="Angsana New"/>
        <family val="1"/>
      </rPr>
      <t xml:space="preserve">  ในปีงบประมาณ 2563 กิจกรรมพัฒนาศักยภาพ อสม. สู่การเป็นแกนนำในการจัดการสุขภาพภาคประชาชน มีอสม.ได้รับการพัฒนาศักยภาพเพื่อยกระดับเป็นอสม.หมอประจำบ้านมากกว่ากกลุ่มเป้าหมายที่กำหนดเพื่อพัฒนาทักษะและยกระดับ อสม. เป็น อสม. หมอประจำบ้าน สามารถดูแลสุขภาพคนในชุมชน และผู้ป่วยกลุ่มเป้าหมายได้รับการดูแลจาก อสม. หมอประจำบ้าน มีคุณภาพชีวิตที่ดี จึงมีผลทำให้ต้นทุนรวมปริมาณและต้นทุนต่อหน่วยลดลง 31.61%</t>
    </r>
  </si>
  <si>
    <r>
      <t>เหตุผล</t>
    </r>
    <r>
      <rPr>
        <sz val="16"/>
        <rFont val="Angsana New"/>
        <family val="1"/>
      </rPr>
      <t xml:space="preserve">  เนื่องจากในปีงบประมาณ พ.ศ.2563 ไม่มีผลการดำเนินงานผลผลิตย่อยการจัดทำมาตรการ/แนวทางตามแผนแม่บทบูรณาการป้องกันปราบปรามการทุจริตและประพฤติมิชอบ จึงทำให้ไม่สามารถเปรียบกับปีงบประมาณ 2562 ได้</t>
    </r>
  </si>
  <si>
    <r>
      <t>เหตุผล</t>
    </r>
    <r>
      <rPr>
        <sz val="16"/>
        <rFont val="Angsana New"/>
        <family val="1"/>
      </rPr>
      <t xml:space="preserve">   เนื่องจากปีงบประมาณ พ.ศ.2563 ไม่มีผลการดำเนินงานผลผลิตย่อยการวิจัยและพัฒนายกระดับศักยภาพและคุณภาพจึงทำให้ไม่สามารถเปรียบกับปีงบประมาณ 2562 ได้</t>
    </r>
  </si>
  <si>
    <r>
      <t>เหตุผล</t>
    </r>
    <r>
      <rPr>
        <sz val="16"/>
        <rFont val="Angsana New"/>
        <family val="1"/>
      </rPr>
      <t xml:space="preserve">  กรมสนับสนุนบริการสุขภาพดาเนินงานโครงการสุขศาลาพระราชทาน ปี 2563 ได้ขับเคลื่อนผ่านยุทธศาสตร์การพัฒนาสุขศาลาพระราชทานและเกณฑ์คุณภาพการให้บริการสาธารณสุขในสุขศาลาพระราชทาน ที่ได้ร่วมกันกาหนดขึ้นโดยหน่วยงานที่เกี่ยวข้องได้ร่วมน้อมนากระแสพระราชดาริสู่การจัดตั้งและพัฒนาสุขศาลาพระราชทานนับตั้งแต่ปี พ.ศ. 2549 –ปัจจุบัน จานวนทั้งสิ้น 22 แห่ง ตั้งอยู่ในโรงเรียนตารวจตระเวนชายแดนและศูนย์การเรียนตารวจตระเวนชายแดนจำนวน 20 แห่ง ตั้งอยู่ในชุมชนขององค์กรปกครองส่วนท้องถิ่น จำนวน 2 แห่ง ในพื้นที่ 10 จังหวัด 11 อำเภอ จึงมีผลทำให้ต้นทุนรวมและต้นทุนต่อหน่วยเพิ่มขึ้น 277.20%
</t>
    </r>
  </si>
  <si>
    <r>
      <t>เหตุผล</t>
    </r>
    <r>
      <rPr>
        <sz val="16"/>
        <rFont val="Angsana New"/>
        <family val="1"/>
      </rPr>
      <t xml:space="preserve">  ในปีงบประมาณ 2562  กิจกรรมส่งเสริมพัฒนาการจัดบริการสุขภาพสู่ระดับนานาชาติปริมาณหน่วยนับเป็นแห่ง แต่ในปีงบประมาณ 2563 ปริมาณหน่วยนับเป็น กิจกรรม จึงทำให้ไม่สามารถเปรียบได้ในกิจกรรมส่งเสริมพัฒนาการจัดบริการสุขภาพสู่ระดับนานาชาติได้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</si>
  <si>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ผลผลิตย่อยเสริมสร้างความร่วมมือภาครัฐและเอกชนในการจัดบริการสุขภาพตามมาตรฐานสากล</t>
    </r>
  </si>
  <si>
    <r>
      <t>เหตุผล</t>
    </r>
    <r>
      <rPr>
        <sz val="16"/>
        <rFont val="Angsana New"/>
        <family val="1"/>
      </rPr>
      <t xml:space="preserve">  สถานประกอบการเพื่อสุขภาพที่ผ่านเกณฑ์มาตรฐานระดับสากล ในปี 2563 จานวน 44 แห่ง แบ่งเป็น
1) ประเภทรางวัล Thai World Class Spa จานวน 12 แห่ง และ 2) รางวัลนวดไทยพรีเมี่ยม จานวน 32 แห่ง จึงมีผลทำให้ต้นทุนรวมลดลง 57.38%  ปริมาณเพิ่มขึ้น 33.33.% และต้นทุนต่อหน่วยลดลง 68.04%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</si>
  <si>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ไม่มีผลการดำเนินงานผลผลิตย่อยส่งเสริม กำกับ ติดตามประเมินคุณภาพ ด้านสุขศึกษา ด้านวิศวกรรมการแพทย์ ด้านอาคารและสภาพแวดล้อม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</si>
  <si>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ไม่มีผลการดำเนินงานผลผลิตย่อยสนับสนุน พัฒนา กำกับ คุณภาพการก่อสร้างอาคารและสภาพแวดล้อม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</si>
  <si>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ไม่มีผลการดำเนินงานผลผลิตย่อยส่งเสริมสถานบริการสุขภาพให้มีคุณภาพมาตรฐานระดับสากล</t>
    </r>
  </si>
  <si>
    <r>
      <t>เหตุผล</t>
    </r>
    <r>
      <rPr>
        <sz val="16"/>
        <rFont val="Angsana New"/>
        <family val="1"/>
      </rPr>
      <t xml:space="preserve">  เนื่องจากในปีงบประมาณ 2563 ผลผลิตย่อยส่งเสริมและพัฒนาตำบลจัดการคุณภาพสู่การพัฒนาคุณภาพชีวิตอย่างยั่งยืน มีผลการดำเนินงานภายใต้กิจกรรมย่อย 2 กิจกรรม คือ กิจกรรมพัฒนาองค์ความรู้/นวัตกรรม/เทคโนโลยีการสื่อสารสร้างเสริมความรอบรู้ด้านสุขภาพและพฤติกรรม และ กิจกรรมเสริมสร้างความเข้มแข็งกลไกการขับเคลื่อนการจัดการระบบสุขภาพภาคประชาชน (จังหวัด อำเภอ รพ.สต. ท้องถิ่น) ซึ่งมีปริมาณหน่วยนับแตกต่างกัน จึงทำให้ไม่สามารถเปรียบเทียบกันได้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</si>
  <si>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ไม่มีผลการดำเนินงานผลผลิตย่อยสถานพยาบาลภาครัฐ เอกชน และสถานประกอบการเพื่อสุขภาพ ได้รับการส่งเสริมให้มีคุณภาพมาตรฐานระดับสากลเพิ่มขึ้น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</si>
  <si>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ผลผลิตย่อยพัฒนาและยกระดับมาตรฐานสถานพยาบาลและสถานประกอบการเพื่อสุขภาพเข้าสู่ม่ตรฐานสากลและพัฒนาอุตสาหกรรมการแพทย์ครบวงจร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</si>
  <si>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ไม่มีผลการดำเนินงานผลผลิตย่อยส่งเสริมและพัฒนาศักยภาพ อสม แลเครือข่ายในการติดตาม ช่วยเหลือผู้ผ่านการบำบัดยาเสพติดในชุมชนและพัฒนาระบบการติดตามดูแลผู้ใช้ผู้เสพ และผู้ติดยาเสพติดหลังการบำบัดรักษา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</si>
  <si>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ไม่มีผลการดำเนินงานผลผลิตย่อยพัฒนาต้นแบบระบบดูแลผู้สูงอายุในชุมชนแบบไร้รอยต่อ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</si>
  <si>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กิจกรรมหลัก.การจัดทำมาตรการ/แนวทางตามแผนแม่บทบูรณาการป้องกันปราบปรามการทุจริตและประพฤติมิชอบ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</si>
  <si>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กิจกรรมหลักพัฒนาและสนับสนุนระบบบริการสุขภาพผู้สูงอายุในชุมชนเกิดความร่วมมือระหว่างหน่วยงานภาครัฐ เอกชน และประชาชน เป็นไปอย่างต่อเนื่อง เนื่องจากกิจกรรมหลักพัฒนาและสนับสนุนระบบบริการสุขภาพผู้สูงอายุในชุมชนเกิดความร่วมมือระหว่างหน่วยงานภาครัฐ เอกชน และประชาชน เป็นไปอย่างต่อเนื่อง เป็นกิจกรรมหลักอยู่ในโครงการพัฒนาและสร้างเสริมศักยภาพคนไทยกลุ่มวัยผู้สูงอายุอยู่ในปีงบประมาณ 2563 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</si>
  <si>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ไม่มีผลการดำเนินงานกิจกรรมหลักส่งเสริมและพัฒนาศักยภาพ อสม. แลเครือข่ายในการติดตาม ช่วยเหลือผู้ผ่านการบำบัดยาเสพติดในชุมชนและพัฒนาระบบการติดตามดูแลผู้ใช้  ผู้เสพ และผู้ติดยาเสพติดหลังการบำบัดรักษา เนื่องจากกิจกรรมหลักส่งเสริมและพัฒนาศักยภาพ อสม. แลเครือข่ายในการติดตาม ช่วยเหลือผู้ผ่านการบำบัดยาเสพติดในชุมชนและพัฒนาระบบการติดตามดูแลผู้ใช้  ผู้เสพ และผู้ติดยาเสพติดหลังการบำบัดรักษา เป็นกิจกรรมหลักอยู่ในโครงการพัฒนาระบบบริการบำบัดรักษาผู้ป่วยยาเสพติดอยู่ในปีงบประมาณ 2563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</si>
  <si>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กิจกรรมหลักส่งเสริมและพัฒนาตำบลจัดการคุณภาพชีวิตให้มีระบบการจัดการสุขภาพที่ดี และสามารถพึ่งตนเองด้านสุขภาพได้อย่างยั่งยืน เนื่องจากกิจกรรมหลักส่งเสริมและพัฒนาตำบลจัดการคุณภาพชีวิตให้มีระบบการจัดการสุขภาพที่ดี และสามารถพึ่งตนเองด้านสุขภาพได้อย่างยั่งยืนเป็นกิจกรรมที่อยู่ภายใต้โครงการพัฒนาคุณภาพชีวิตระดับอำเภอ (พชอ.) ซึ่งเป็นโครงการที่อยู่ในปีงบประมาณ 2563 จึงทำให้ไม่สามารถเปรียบได้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</si>
  <si>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กิจกรรมหลักพัฒนาและยกระดับมาตรฐานสถานพยาบาลและสถานประกอบการเพื่อสุขภาพเข้าสู่ม่ตรฐานสากลและพัฒนาอุตสาหกรรมการแพทย์ครบวงจร เนื่องจากเป็นกิจกรรมที่อยู่ในโครงการปีงบประมาณ 2563 จึงทำให้ไม่สามารถเปรียบเทียได้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</si>
  <si>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ไม่มีผลการดำเนินงานกิจกรรมหลักสถานพยาบาล และสถานประกอบการเพื่อสุขภาพกลุ่มเป้าหมาย มีคุณภาพมาตรฐานเข้าสู่สากล เนื่องกิจกรรมสถานพยาบาล และสถานประกอบการเพื่อสุขภาพกลุ่มเป้าหมาย มีคุณภาพมาตรฐานเข้าสู่สากล เป็นกิจกรรมที่ดำเนินงานในโครงการคุ้มครองผู้บริโภคด้านผลิตภัณฑ์สุขภาพและบริการสุขภาพที่อยู่ในปีงบประมาณ 2563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</si>
  <si>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ไม่มีผลการดำเนินงานกิจกรรมหลักการวิจัยและพัฒนายกระดับศักยภาพและคุณภาพระบบบริการสุขภาพ ซึ่งกิจกรรมหลักการวิจัยและพัฒนายกระดับศักยภาพและคุณภาพระบบบริการสุขภาพเป็นกิจกรรมที่อยู่ในโครงการวิจัยพัฒนายกระดับศักยภาพและคุณภาพระบบบริการสุขภาพ ที่อยู่ในปีงบประมาณ 2562 จึงทำให้ไม่สามารถเปรียบเทียบได้</t>
    </r>
  </si>
  <si>
    <t>เสริมสร้างความเข้มแข็งของชุมชนในการจัดการด้านสุขภาพ (โครงการประชาชนสามารถจัดการสุขภาพเพื่อการพึ่งตนเอง)</t>
  </si>
  <si>
    <t>เสริมสร้างความเข็มแข็งของชุมชนในการจัดการด้านสุขภาพ (โครงการพัฒนาและสร้างเสริมศักยภาพคนทุกกลุ่มวัย)</t>
  </si>
  <si>
    <t>ปีงบประมาณ พ.ศ.2563 ไม่มีผลการดำเนินงานกิจกรรมหลักการส่งเสริม และพัฒนาบริการสุขภาพมาตรฐานสู่สากลรองรับอุตสาหกรรมทางการแพทย์และบริการสุขภาพครบวงจรสู่การพัฒนาอย่างยั่งยืน</t>
  </si>
  <si>
    <t>ปีงบประมาณ พ.ศ.2562 ไม่มีผลการดำเนินงานกิจกรรมหลักส่งเสริมพัฒนาศักยภาพ อสม.หมอประจำบ้าน และครอบครัว ให้มีศักยภาพในการดูแลสุขภาพตนเองและชุมชนได้อย่างยั่งยืน</t>
  </si>
  <si>
    <r>
      <t>เหตุผล</t>
    </r>
    <r>
      <rPr>
        <sz val="16"/>
        <rFont val="Angsana New"/>
        <family val="1"/>
      </rPr>
      <t xml:space="preserve">  เนื่องจากในปีงบประมาณ 2563 มีกิจกรรมส่งเสริม และพัฒนาบริการสุขภาพ มาตรฐานสู้สากลรองรับอุตสาหกรรมทางการแพทย์และบริการสุขภาพครบวงจรสู่การพัมนาอย่างยั่งยืนเพิ่มขึ้นจากปีงบประมาณ 2562 และได้รับจัดสรรงบประมาณเพิ่มขึ้น จึงมีผลทำให้ต้นทุนต่อหน่วยเพิ่มขึ้น 24.16%</t>
    </r>
  </si>
  <si>
    <r>
      <t>เหตุผล</t>
    </r>
    <r>
      <rPr>
        <sz val="16"/>
        <rFont val="Angsana New"/>
        <family val="1"/>
      </rPr>
      <t xml:space="preserve">   เนื่องจากในปีงบประมาณ 2563 กลุ่มเทคโนโลยีสารสนเทศได้รับภารกิจเพิ่มจากปีงบประมาณ 2562 ที่ต้องขอสนับสนุนงบประมาณเพิ่มในกิจกรรมพัฒนาระบบงานสารสนเทศเพื่อพัฒนาระบบศูนย์ส่งเสริมระบบงานบริการดิจิทัลและเพิ่มประสิทธิภาพการให้บริการระบบโปรแกรมคอมพิวเตอร์คือระบบงานสารบรรณ จึงมีผลทำให้ปริมาณลดลง 25%</t>
    </r>
  </si>
  <si>
    <r>
      <t>เหตุผล</t>
    </r>
    <r>
      <rPr>
        <sz val="16"/>
        <color indexed="8"/>
        <rFont val="Angsana New"/>
        <family val="1"/>
      </rPr>
      <t xml:space="preserve">  เนื่องจากในปีงบประมาณ 2563มี เงินโครงการค่าตอบแทน เยียวยา ชดเชย และเสี่ยงภัยสาหรับการปฏิบัติงานของอาสาสมัครสาธารณสุขประจำหมู่บ้าน ในการเฝ้าระวัง ป้องกัน และควบคุมโรคติดเชื้อไวรัสโคโรนา 2019 ในชุมชน พ.ศ. 2563 ที่เบิกจ่ายในงบกลางภายใต้กิจกรรมสนับสนุนการดำเนินงานสุขภาพภาคประชาชน ซึ่งในกิจกรรมนี้มีหน่วยงานที่ดำเนินทั้งส่วนกลางและส่วนภูมิภาค จึงมีผลทำให้ต้นทุนรวมเพิ่มขึ้นอย่างชัดเจน</t>
    </r>
  </si>
  <si>
    <r>
      <t>เหตุผล</t>
    </r>
    <r>
      <rPr>
        <sz val="16"/>
        <rFont val="Angsana New"/>
        <family val="1"/>
      </rPr>
      <t xml:space="preserve">  เนื่องจากในปีงบประมาณ 2563มี เงินโครงการค่าตอบแทน เยียวยา ชดเชย และเสี่ยงภัยสาหรับการปฏิบัติงานของอาสาสมัครสาธารณสุขประจำหมู่บ้าน ในการเฝ้าระวัง ป้องกัน และควบคุมโรคติดเชื้อไวรัสโคโรนา 2019 ในชุมชน พ.ศ. 2563 ที่เบิกจ่ายในงบกลางภายใต้กิจกรรมสนับสนุนการดำเนินงานสุขภาพภาคประชาชน ซึ่งในกิจกรรมนี้มีหน่วยงานที่ดำเนินทั้งส่วนกลางและส่วนภูมิภาค จึงมีผลทำให้ต้นทุนรวมเพิ่มขึ้นอย่างชัดเจน</t>
    </r>
  </si>
  <si>
    <r>
      <t>เหตุผล</t>
    </r>
    <r>
      <rPr>
        <sz val="16"/>
        <rFont val="Angsana New"/>
        <family val="1"/>
      </rPr>
      <t xml:space="preserve">   กรมสนับสนุนบริการสุขภาพดาเนินงานโครงการสุขศาลาพระราชทาน ปี 2563 ได้ขับเคลื่อนผ่านยุทธศาสตร์การพัฒนาสุขศาลาพระราชทานและเกณฑ์คุณภาพการให้บริการสาธารณสุขในสุขศาลาพระราชทาน ที่ได้ร่วมกันกาหนดขึ้นโดยหน่วยงานที่เกี่ยวข้องได้ร่วมน้อมนากระแสพระราชดาริสู่การจัดตั้งและพัฒนาสุขศาลาพระราชทานนับตั้งแต่ปี พ.ศ. 2549 –ปัจจุบัน จานวนทั้งสิ้น 22 แห่ง ตั้งอยู่ในโรงเรียนตารวจตระเวนชายแดนและศูนย์การเรียนตารวจตระเวนชายแดนจำนวน 20 แห่ง ตั้งอยู่ในชุมชนขององค์กรปกครองส่วนท้องถิ่น จำนวน 2 แห่ง ในพื้นที่ 10 จังหวัด 11 อำเภอ จึงมีผลทำให้ต้นทุนรวมและต้นทุนต่อหน่วยเพิ่มขึ้น 277.20%</t>
    </r>
  </si>
  <si>
    <r>
      <t>เหตุผล</t>
    </r>
    <r>
      <rPr>
        <sz val="16"/>
        <rFont val="Angsana New"/>
        <family val="1"/>
      </rPr>
      <t xml:space="preserve">  ในปีงบประมาณ 2563 มีอาสาสมัครประจำครอบครัว (อสค.) มีความรู้และทักษะในการดูแลสุขภาพ     เฝ้าระวังและติดตามกลุ่มเสี่ยงโรคโควิด-19 และประชาชนกลุ่มเสี่ยงโรคโควิด-19 ในครอบครัว ได้รับการเฝ้าระวังและติดตามจนครบ 14 วัน ซึ่งมีประชาชนกลุ่มเป้าหมายได้รับการพัฒนาศักยภาพให้เป็นอาสาสมัครประจำครอบครัวเพิ่มมากขึ้นซึ่งมีประชาชนกลุ่มเป้าหมายได้รับการพัฒนาศักยภาพให้เป็นอาสาสมัครประจำครอบครัว จำนวน 1,232,455 คน จึงมีผลทำให้ปริมาณเพิ่มขึ้น 97.04% และต้นทุนต่อหน่วยลดลง 55.35%</t>
    </r>
  </si>
  <si>
    <r>
      <t>เหตุผล</t>
    </r>
    <r>
      <rPr>
        <sz val="16"/>
        <rFont val="Angsana New"/>
        <family val="1"/>
      </rPr>
      <t xml:space="preserve">  ในปีงบประมาณ 2563 มีอาสาสมัครประจำครอบครัว (อสค.) มีความรู้และทักษะในการดูแลสุขภาพ     เฝ้าระวังและติดตามกลุ่มเสี่ยงโรคโควิด-19 และประชาชนกลุ่มเสี่ยงโรคโควิด-19 ในครอบครัว ได้รับการเฝ้าระวังและติดตามจนครบ 14 วัน ซึ่งมีประชาชนกลุ่มเป้าหมายได้รับการพัฒนาศักยภาพให้เป็นอาสาสมัครประจำครอบครัวเพิ่มมากขึ้นซึ่งมีประชาชนกลุ่มเป้าหมายได้รับการพัฒนาศักยภาพให้เป็นอาสาสมัครประจำครอบครัว เพิ่มมากขึ้น จึงมีผลทำให้ต้นทุนต่อหน่วยเพิ่มขึ้น</t>
    </r>
  </si>
  <si>
    <t>ปีงบประมาณ พ.ศ.2563 ไม่มีผลการดำเนินงานกิจกรรมหลักส่งเสริมพัฒนาให้ประเทศไทยเป็นศูนย์กลางสุขภาพนานาชาติ</t>
  </si>
  <si>
    <t>ปีงบประมาณ พ.ศ.2562 ไม่มีผลการดำเนินงานกิจกรรมหลักส่งเสริม พัฒนาและยกระดับมาตรฐานการท่องเที่ยวเชิงสุขภาพ ความงามและแพทย์แผนไทยให้มีคุณภาพมาตรฐานตามเกณฑ์ที่กำหนด และมีขีดความสามารถในการแข่งขันด้านบริการสุขภาพ เพื่อสร้างรายได้เข้าสู่ประเทศเพิ่มขึ้น</t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</si>
  <si>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ไม่มีผลการดำเนินงานกิจกรรมหลักส่งเสริมพัฒนาให้ประเทศไทยเป็นศูนย์กลางสุขภาพนานาชาติ ซึ่งเป็นกิจกรรมที่อยู่ในโครงการส่งเสริมพัฒนาให้ประเทศไทยเป็นศูนย์กลางสุขภาพนานาชาติในปีงบประมาณ 2562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</si>
  <si>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ไม่มีผลการดำเนินงานกิจกรรมหลักส่งเสริม พัฒนาและยกระดับมาตรฐานการท่องเที่ยวเชิงสุขภาพ ความงามและแพทย์แผนไทยให้มีคุณภาพมาตรฐานตามเกณฑ์ที่กำหนด และมีขีดความสามารถในการแข่งขันด้านบริการสุขภาพ เพื่อสร้างรายได้เข้าสู่ประเทศเพิ่มขึ้น ซึ่งเป็นกิจกรรมโครงการพัฒนาการท่องเที่ยวเชิงสุขภาพและการแพทย์ที่อยู่ในปีงบประมาณ 2563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</si>
  <si>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ไม่มีผลการดำเนินงานกิจกรรมหลัก.ส่งเสริม กำกับ ติดตามประเมินคุณภาพ ด้านสุขศึกษา ด้านวิศวกรรมการแพทย์ ด้านอาคารและสภาพแวดล้อม ซึ่งเป็นกิจกรรมโครงการพัฒนาเป้าหมายระบบบริการสุขภาพที่อยู่ในปีงบประมาณ 2562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</si>
  <si>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ไม่มีผลการดำเนินงานกิจกรรมหลักสนับสนุน พัฒนา กำกับ คุณภาพการก่อสร้างอาคารและสภาพแวดล้อม ซึ่งเป็นกิจกรรมโครงการสนับสนุนและกำกับคุณภาพการก่อสร้างอาคารและสภาพแวดล้อมที่อยู่ในปีงบประมาณ 2562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</si>
  <si>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พ.ศ.2563 ไม่มีผลการดำเนินงานกิจกรรมหลักการส่งเสริม และพัฒนาบริการสุขภาพมาตรฐานสู่สากลรองรับอุตสาหกรรมทางการแพทย์และบริการสุขภาพครบวงจรสู่การพัฒนาอย่างยั่งยืน ซึ่งเป็นกิจกรรมที่อยู่ในโครงการปีงบประมาณ 2563 จึงทำให้ไม่สามารถเปรียบเทียบได้</t>
    </r>
  </si>
  <si>
    <r>
      <t>เหตุผล</t>
    </r>
    <r>
      <rPr>
        <sz val="16"/>
        <rFont val="Angsana New"/>
        <family val="1"/>
      </rPr>
      <t xml:space="preserve">  ปีงบประมาณ พ.ศ.2562 ไม่มีผลการดำเนินงานกิจกรรมหลักส่งเสริมพัฒนาศักยภาพ อสม.หมอประจำบ้าน และครอบครัว ให้มีศักยภาพในการดูแลสุขภาพตนเองและชุมชนได้อย่างยั่งยืน ซึ่งเป็นกิจกรรมโครงการประชาชนชุมชนสามารถจัดการสุขภาพเพื่อการพึ่งตนเองและที่อยู่ในปีงบประมาณ 2562 จึงทำให้ไม่สามารถเปรียบเทียบได้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</si>
  <si>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  เนื่องจากในปีงบประมาณ 2563 มีกิจกรรมส่งเสริม และพัฒนาบริการสุขภาพ มาตรฐานสู้สากลรองรับอุตสาหกรรมทางการแพทย์และบริการสุขภาพครบวงจรสู่การพัมนาอย่างยั่งยืนเพิ่มขึ้นจากปีงบประมาณ 2562 และได้รับจัดสรรงบประมาณเพิ่มขึ้น จึงมีผลทำให้ต้นทุนต่อหน่วยเพิ่มขึ้น 22.59%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</si>
  <si>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เนื่องจากในปีงบประมาณ 2563มี เงินโครงการค่าตอบแทน เยียวยา ชดเชย และเสี่ยงภัยสาหรับการปฏิบัติงานของอาสาสมัครสาธารณสุขประจำหมู่บ้าน ในการเฝ้าระวัง ป้องกัน และควบคุมโรคติดเชื้อไวรัสโคโรนา 2019 ในชุมชน พ.ศ. 2563 ที่เบิกจ่ายในงบกลางภายใต้ผลผลิตหลักประชาชนและชุมชนสามารถจัดการสุขภาพเพื่อการพึ่งตนเอง จึงมีผลทำให้ต้นทุนรวมเพิ่มขึ้นอย่างชัดเจน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</si>
  <si>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เนื่องจากในปีงบประมาณ 2563 มีกิจกรรมที่ดำเนินงานภายใต้ผลผลิตหลักโครงการส่งเสริมและพัฒนาสถานบริการสุขภาพให้มีคุณภาพมาตรฐานและยกระดับคุณภาพบริการสู่สากลรองรับอุตสาหกรรมทางการแพทย์และบริการสุขภาพครบวงจรสู่การพัฒนาที่ยั่งยืนที่มีปริมาณหน่วยนับเป็นแห่ง ซึ่งในปีงบประมาณ 2562 มีกิจกรรมที่ดำเนินงานมีปริมาณหน่วยนับเป็นแห่งเพียงกิจกรรมเดียว จึงมีผลทำให้ต้นทุนรวมปริมาณ และต้นทุนต่อหน่วยเพิ่มขึ้นอย่างชัดเจน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</si>
  <si>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 2563 ไม่ผลการดำเนินงานผลผลิตหลักโครงการยกระดับพัฒนาการประเมินคุณธรรมและความโปร่งใสในการดำเนินงานของหน่วยงานภาครัฐ จึงทำให้ไม่สามารถเปรียบเทียบปีงบประมาณ 2562 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</si>
  <si>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 กรมสนับสนุนบริการสุขภาพดาเนินงานโครงการสุขศาลาพระราชทาน ปี 2563 ได้ขับเคลื่อนผ่านยุทธศาสตร์การพัฒนาสุขศาลาพระราชทานและเกณฑ์คุณภาพการให้บริการสาธารณสุขในสุขศาลาพระราชทาน ที่ได้ร่วมกันกาหนดขึ้นโดยหน่วยงานที่เกี่ยวข้องได้ร่วมน้อมนากระแสพระราชดาริสู่การจัดตั้งและพัฒนาสุขศาลาพระราชทานนับตั้งแต่ปี พ.ศ. 2549 –ปัจจุบัน จานวนทั้งสิ้น 22 แห่ง ตั้งอยู่ในโรงเรียนตารวจตระเวนชายแดนและศูนย์การเรียนตารวจตระเวนชายแดนจำนวน 20 แห่ง ตั้งอยู่ในชุมชนขององค์กรปกครองส่วนท้องถิ่น จำนวน 2 แห่ง ในพื้นที่ 10 จังหวัด 11 อำเภอ จึงมีผลทำให้ต้นทุนรวมและต้นทุนต่อหน่วยเพิ่มขึ้น 277.20%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</si>
  <si>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 2563 ไม่ผลการดำเนินงานผลผลิตหลักโครงการพัฒนาเป้าหมายระบบบริการสุขภาพ ซึ่งกิจกรรมที่ดำเนินงานในผลผลิตหลักโครงการพัฒนาเป้าหมายระบบบริการสุขภาพปี 2562 ได้มารวบกับโครงการคุ้มครองผู้บริโภคด้านผลิตภัณฑ์สุขภาพและบริการสุขภาพในปีงบประมาณ 2563 จึงทำให้ไม่สามารถเปรียบเทียบได้</t>
    </r>
  </si>
  <si>
    <t xml:space="preserve">ปีงบประมาณ พ.ศ.2562 ไม่มีผลผลิตหลักโครงการพัฒนาและสร้างเสริมศักยภาพคนทุกกลุ่มวัย </t>
  </si>
  <si>
    <t>ปีงบประมาณ พ.ศ. 2563 ไม่ผลการดำเนินงานผลผลิตหลัก โครงการอาสาสมัครประจำครอบครัว (อสค.) มีศักยภาพ ในการดูแลสุขภาพครอบครัว</t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</si>
  <si>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พ.ศ.2562 ไม่มีผลผลิตหลักโครงการพัฒนาและสร้างเสริมศักยภาพคนทุกกลุ่มวัย เนื่องจากผลผลิตหลักโครงการพัฒนาและสร้างเสริมศักยภาพคนทุกกลุ่มวัย เป็นโครงการที่เริ่มดำเนินงานในปีงบประมาณ 2563 ถึง ปีงบประมาณ 2565 จึงทำให้ไม่สามารถเปรียบเทียบได้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</si>
  <si>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 2563 ไม่ผลการดำเนินงานผลผลิตหลัก โครงการอาสาสมัครประจำครอบครัว (อสค.) มีศักยภาพ ในการดูแลสุขภาพครอบครัว ซึ่งโครงการอาสาสมัครประจำครอบครัว (อสค.) มีศักยภาพ ในการดูแลสุขภาพครอบครัวจะอยู่ในผลการดำเนินงานของโครงการประชาชนสามารถจัดการสุขภาพเพื่อการพึ่งตนเอง จึงทำให้ไม่สามารถเปรียบเทียบได้</t>
    </r>
  </si>
  <si>
    <t>ปีงบประมาณ พ.ศ.2562 ไม่มีผลผลิตหลัก โครงการพัฒนาการท่องเที่ยวเชิงสุขภาพและการแพทย์</t>
  </si>
  <si>
    <t>ปีงบประมาณ พ.ศ. 2563 ไม่ผลการดำเนินงานผลผลิตหลักโครงการส่งเสริมพัฒนาให้ประเทศไทยเป็นศูนย์กลางสุขภาพนานาชาติ</t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</si>
  <si>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 2563 ไม่ผลการดำเนินงานผลผลิตหลักโครงการส่งเสริมพัฒนาให้ประเทศไทยเป็นศูนย์กลางสุขภาพนานาชาติ ซึ่งโครงการนี้จะดำเนินงานอยู่ภายใต้โครงการพัฒนาการท่องเที่ยวเชิงสุขภาพและการแพทย์ในปีงบประมาณ 2563 จึงทำให้ไม่สามารถเปรียบเทียบได้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</si>
  <si>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พ.ศ.2562 ไม่มีผลผลิตหลัก โครงการพัฒนาการท่องเที่ยวเชิงสุขภาพและการแพทย์ ซึ่งในปีงบประมาณ 2563การดำเนินงานโครงการนี้ เพื่อพัฒนาและยกระดับมาตรฐานการท่องเที่ยวเชิงสุขภาพ ความงาม และแพทย์แผนไทยให้มีคุณภาพมาตรฐานตามเกณฑ์ที่กาหนด และมีขีดความสามารถในการแข่งขันด้านบริการสุขภาพ เพื่อสร้างรายได้เข้าสู่ประเทศเพิ่มขึ้น สถานที่ดาเนินการ 14 จังหวัด (8 เมืองหลัก   /6 เมืองรอง) จึงทำให้ไม่สามารถเปรียบเทียบได้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</si>
  <si>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 2563 ไม่ผลการดำเนินงานผลผลิตหลัก.โครงการสนับสนุนและกำกับคุณภาพการก่อสร้างอาคารและสภาพแวดล้อม แต่จะดำเนินงานภายใต้กิจกรรมพัฒนามาตรฐานด้านอาคารและสภาพแวดล้อมสาธารสุข จึงทำให้ไม่สามารถเปรียบเทียบได้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</si>
  <si>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 2563 ไม่ผลการดำเนินงานผลผลิตหลักโครงการวิจัยพัฒนายกระดับศักยภาพและคุณภาพระบบบริการสุขภาพ จึงทำให้ไม่สามารถเปรียบเทียบกับปีงบประมาณ 2562 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</si>
  <si>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พ.ศ.2562 ไม่มีผลผลิตหลักโครงการการพัฒนาคุณภาพชีวิตระดับอำเภอ (พชอ.) เป็นโครงการที่เพิ่มขึ้นจากปีงบประมาณ 2562 เพื่อพัฒนาตาบลจัดการคุณภาพชีวิตให้มีระบบการจัดการสุขภาพที่ดี และสามารถพึ่งตนเองด้านสุขภาพได้อย่างยั่งยืน สถานที่ดำเนินการ76 จังหวัด และกรุงเทพมหานคร จึงทำให้ไม่สามารถเปรียบเทียบได้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</si>
  <si>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พ.ศ.2562 ไม่มีผลผลิตหลักโครงการพัฒนาระบบบริการบำบัดรักษาผู้ป่วยยาสเสพติดเป็นโครงการที่เพิ่มขึ้นจากปีงบประมาณ 2562 เพื่อพัฒนาศักยภาพ อสม. และเครือข่ายในการติดตามช่วยเหลือผู้ผ่านการบาบัดยาเสพติดในชุมชนและพัฒนาระบบการ ติดตามดูแลผู้ใช้ ผู้เสพ และผู้ติดยาเสพติดหลังการบาบัดรักษา สถานที่ดำเนินการ76 จังหวัด และกรุงเทพมหานคร จึงทำให้ไม่สามารถเปรียบเทียบได้</t>
    </r>
  </si>
  <si>
    <r>
      <rPr>
        <u val="single"/>
        <sz val="16"/>
        <rFont val="Angsana New"/>
        <family val="1"/>
      </rPr>
      <t>เหตุผล</t>
    </r>
    <r>
      <rPr>
        <sz val="16"/>
        <rFont val="Angsana New"/>
        <family val="1"/>
      </rPr>
      <t xml:space="preserve">  ปีงบประมาณ พ.ศ.2562 ไม่มีผลผลิตหลักโครงการพัฒนาและสร้างเสริมศักยภาพคนไทยกลุ่มวัยผู้สูงอายุเป็นโครงการที่เพิ่มขึ้นจากปีงบประมาณ 2562 เพื่อพัฒนาและสนับสนุนระบบบริการสุขภาพผู้สูงอายุในชุมชนเกิดความร่วมมือระหว่างหน่วยงานภาครัฐ เอกชน และ ประชาชน เป็นไปย่างต่อเนื่อง สถานที่ดำเนินการ5 จังหวัดนารอง จังหวัดลพบุรี จังหวัดนครราชสีมา จังหวัดลาปาง จังหวัดร้อยเอ็ด และจังหวัดตรังจึงทำให้ไม่สามารถเปรียบเทียบได้</t>
    </r>
  </si>
  <si>
    <t xml:space="preserve"> - ศูนย์ต้นทุนหลักที่ 05 สำนักพยาบาลและประกอบโรคศิลปะ มีต้นทุนคงที่รวมลดลง  21.77% ต้นทุนรวมลดลง 20.63% ซึ่งเกิดจากค่าเสื่อมราคาลดลง ค่าใช้จ่ายเดินทางลดลง และค่าใช้จ่ายในการฝึกอบรมลดลง เนื่องจากในปีงบประมาณ 2563 มีการจัดซื้อครุภัณฑ์ลดลง และสถานการณ์การแพร่ระบาดของโรคติดเชื้อไวรัสโคโรนา 2019 (COVID –19) จึงทำให้มีการปรับแผนโครงการดำเนินงานลดลง
</t>
  </si>
  <si>
    <t xml:space="preserve"> - ศูนย์ต้นทุนหลักที่ 06 กองแบบแผน มีต้นทุนผันแปรลดลง 49.58% ซึ่งเกิดจากค่าใช้จ่ายเดินทาง และค่าใช้จ่ายในการฝึกอบรมลดลง จากสถานการณ์การแพร่ระบาดของโรคติดเชื้อไวรัสโคโรนา 2019 (COVID –19) จึงทำให้มีการปรับแผนโครงการดำเนินงานลดลง และในปีงบประมาณโครการลดลงจากปีงบประมาณ 2562 จาก 10 โครงการเหลือ 3 โครงการ </t>
  </si>
  <si>
    <t xml:space="preserve"> - ศูนย์ต้นทุนหลักที่ 07 กองวิศวกรรมการแพทย์ มีต้นทุนผันแปรลดลง 31.32% ซึ่งเกิดค่าตอบแทน ใช้สอยวัสดุ และสาธารณูปโภค ค่าใช้จ่ายเดินทาง และค่าใช้จ่ายในการฝึกอบรมลดลง จากสถานการณ์การแพร่ระบาดของโรคติดเชื้อไวรัสโคโรนา 2019 (COVID –19) จึงทำให้มีปรับแผนการดำเนินงานในแต่ละโครงการลดลง และในปีงบประมาณ 2563 มีผลการดำเนินงานโครงการลดลงจากปีงบประมาณ 2562</t>
  </si>
  <si>
    <t xml:space="preserve"> - ศูนย์ต้นทุนหลักที่ 27 กองสุขภาพระหว่างประเทศ มีต้นทุนผันแปรลดลง 44.09% ต้นทุนรวมลดลง 33.33.% ซึ่งเกิดค่าเสื่อมราคาและค่าตัดจำหน่าย ค่าตอบแทน ใช้สอยวัสดุ และสาธารณูปโภค ค่าใช้จ่ายเดินทาง และค่าใช้จ่ายในการฝึกอบรมลดลงจากสถานการณ์การแพร่ระบาดของโรคติดเชื้อไวรัสโคโรนา 2019 (COVID –19) จึงทำให้มีปรับแผนการดำเนินงานในแต่ละโครงการลดลง และในปีงบประมาณ 2563 มีผลการดำเนินงานเพียง 1 โครงการคือโครงการส่งเสริมและพัฒนาประเทศไทยให้เป็นศูนย์กลางด้านวิชาการสุขภาพระหว่างประเทศประจำปีงบประมาณ 2563</t>
  </si>
  <si>
    <t xml:space="preserve"> - ศูนย์ต้นทุนหลักที่ 38 สำนักงานสนับสนุนบริการสุขภาพเขต 2 จังหวัดพิษณุโลก มีต้นทุนผันแปรลดลง 68.21% และต้นทุนรวมลดลง เนื่องจากในปีงบประมาณ 2562 มีการค่าจำหน่ายจากการขายสินทรัพย์ และในปีงบประมาณ 2563 ค่าตอบแทน ใช้สอยวัสดุ และสาธารณูปโภค ค่าใช้จ่ายเดินทาง ผันแปรลดลง </t>
  </si>
  <si>
    <t xml:space="preserve"> - ศูนย์ต้นทุนหลักที่ 10 สำนักงานสนับสนุนบริการสุขภาพเขต 3 จังหวัดนครสวรรค์ ต้นทุนผันแปรลดลง 69.07% ซึ่งเกิดจากงบประมาณ 2563 ค่าใช้จ่ายบุคลากร (คงที่) ค่าใช้จ่ายเดินทาง (ผันแปร) ลดลง และจากสถานการณ์การแพร่ระบาดของโรคติดเชื้อไวรัสโคโรนา 2019 (COVID –19) จึงทำให้มีปรับแผนการดำเนินงานในแต่ละโครงการลดลง</t>
  </si>
  <si>
    <t xml:space="preserve"> - ศูนย์ต้นทุนหลักที่ 35 สำนักงานสนับสนุนบริการสุขภาพเขต 4 จังหวัดนนทบุรี ต้นทุนรวมเพิ่มขึ้น เนื่องจากสถานการณ์การแพร่ระบาดของโรคติดเชื้อไวรัสโคโรนา 2019 (COVID –19)  จึงทำให้หน่วยงานได้ดำเนินงานโครงการเกี่ยวสถานการณ์การแพร่ระบาดของโรคติดเชื้อไวรัสโคโรนา 2019 (COVID –19) เพิ่มขึ้น โครงการจัดหาวัสดุอุปกรณ์สนับสนุนการปฏิบัติงานของอสม. ในการดำเนินงานป้องกันและเฝ้าระวังโรคติดเชื้อไวรัสโคโรนา2019(COVID - 19) ในพื้นที่สำนักงานสนับสนุนบริการสุขภาพเขต 4 จังหวัดนนทบุรี
</t>
  </si>
  <si>
    <t xml:space="preserve"> - ศูนย์ต้นทุนหลักที่ 08 สำนักงานสนับสนุนบริการสุขภาพเขต 5 จังหวัดราชบุรี ต้นทุนรวมเพิ่มขึ้น  เนื่องจากสถานการณ์การแพร่ระบาดของโรคติดเชื้อไวรัสโคโรนา ศูนย์สนับสนุนบริการสุขภาพที่ 5 จึงได้จัดทำโครงการจัดหาวัสดุอุปกรณ์สนับสนุนการปฏิบัติงานอาสาสมัครสาธารณสุขประจำ หมู่บ้าน (อสม.) ในการดำเนินงานป้องกันและเฝ้าระวังโรคติดเชื้อไวรัสโคโรน่า2019 (COVID-19) เขตสุขภาพที่ 5” เพื่อจัดหาวัสดุอุปกรณ์ในการดำเนินงานป้องกัน เฝ้าระวัง และควบคุมการแพร่ระบาดของโรคติดเชื้อไวรัสโคโรน่า 2019 (COVID-19) ในพื้นที่รับผิดชอบของเขตสุขภาพที่ 5 ทั้งหมด 8 จังหวัด 62 อ าเภอ 635 ต าบล และเพื่อสนับสนุนการด าเนินงานของอาสาสมัครสาธารณสุขประจำหมู่บ้าน(อสม.) ให้มีป ระสิทธิภ าพ ปลอดภัย และรองรับสถ านก า รณ์ก าร ระบ าดของโ รคติดเชื้อไว รัสโคโรน่า 2019 (COVID-19) ต่อไป</t>
  </si>
  <si>
    <t xml:space="preserve"> - ศูนย์ต้นทุนหลักที่ 09  สำนักงานสนับสนุนบริการสุขภาพเขต 7 จังหวัดขอนแก่น ต้นทุนรวมเพิ่มขึ้น ซึ่งเกิดจาก ค่าตอบแทน ใช้สอยวัสดุ และสาธารณูปโภค และค่าใช้จ่ายด้านการฝึกอบรม (ผันแปรเพิ่มขึ้น)  เนื่องจากมีแผนงานโครงการที่ดำเนินงานจัดประชุมและอบรมและติดตามผลการดำเนินงานโครงการพัฒนาศัยกภาพอสม.หมอประจำบ้าน และ จัดหาวัสดุอุปกรณ์ในการดำเนินงานป้องกัน เฝ้าระวัง และควบคุมการแพร่ระบาดของโรคติดเชื้อไวรัสโคโรน่า 2019 (COVID-19) ในพื้นที่รับผิดชอบของเขตสุขภาพที่ 7</t>
  </si>
  <si>
    <t xml:space="preserve"> - ศูนย์ต้นทุนหลักที่ 40 สำนักงานสนับสนุนบริการสุขภาพเขต 8 จังหวัดอุดรธานี  ต้นทุนรวมเพิ่มขึ้น 23.12%  ซึ่งเกิดจาก ค่าตอบแทน ใช้สอยวัสดุ และสาธารณูปโภค  เนื่องจากจัดหาวัสดุอุปกรณ์ในการดำเนินงานป้องกัน เฝ้าระวัง และควบคุมการแพร่ระบาดของโรคติดเชื้อไวรัสโคโรน่า 2019 (COVID-19) ในพื้นที่รับผิดชอบของเขตสุขภาพที่ 8</t>
  </si>
  <si>
    <t xml:space="preserve"> -  ศูนย์ต้นทุนหลักที่ 11 สำนักงานสนับสนุนบริการสุขภาพเขต 9 จังหวัดนครราชสีมา  ต้นทุนรวมเพิ่มขึ้น 28.11%  ซึ่งเกิดจาก ค่าตอบแทน ใช้สอยวัสดุ และสาธารณูปโภค  เนื่องจากจัดหาวัสดุอุปกรณ์ในการดำเนินงานป้องกัน เฝ้าระวัง และควบคุมการแพร่ระบาดของโรคติดเชื้อไวรัสโคโรน่า 2019 (COVID-19) ในพื้นที่รับผิดชอบของเขตสุขภาพที่ 9</t>
  </si>
  <si>
    <t xml:space="preserve"> -  ศูนย์ต้นทุนหลักที่ 12 สำนักงานสนับสนุนบริการสุขภาพเขต 10 จังหวัดอุบลราชธานี ซึ่งเกิดจากค่าตอบแทน ใช้สอยวัสดุ และสาธารณูปโภค (ผันแปร) เพิ่มขึ้น 73.81%  เนื่องจากจัดหาวัสดุอุปกรณ์ในการดำเนินงานป้องกัน เฝ้าระวัง และควบคุมการแพร่ระบาดของโรคติดเชื้อไวรัสโคโรน่า 2019 (COVID-19) ในพื้นที่รับผิดชอบของเขตสุขภาพที่ 10</t>
  </si>
  <si>
    <t xml:space="preserve"> - ศูนย์ต้นทุนหลักที่ 16 สำนักงานสนับสนุนบริการสุขภาพเขต 11 จังหวัดสุราษฎร์ธานี  ซึ่งเกิดจากค่าตอบแทน ใช้สอยวัสดุ และสาธารณูปโภค (ผันแปร) เพิ่มขึ้น 28.08%  เนื่องจากจัดหาวัสดุอุปกรณ์ในการดำเนินงานป้องกัน เฝ้าระวัง และควบคุมการแพร่ระบาดของโรคติดเชื้อไวรัสโคโรน่า 2019 (COVID-19) ในพื้นที่รับผิดชอบของเขตสุขภาพที่ 11</t>
  </si>
  <si>
    <t xml:space="preserve"> -  ศูนย์ต้นทุนหลักที่ 18 ศูนย์พัฒนาการสาธารสุขมูลฐานภาคกลาง จังหวัดชลบุรี (18) ซึ่งเกิดจากะค่าใช้จ่ายด้านการฝึกอบรมผันแปรลดลง 25.11%  เนื่องจากสถานการณ์การแพร่ระบาดของโรคติดเชื้อไวรัสโคโรนา 2019 (COVID –19) จึงทำให้มีปรับแผนการดำเนินงานในปีงบประมาณ 2563 </t>
  </si>
  <si>
    <t xml:space="preserve"> - ศูนย์ต้นทุนหลักที่ 15 สำนักงานสนับสนุนบริการสุขภาพเขต 6 จังหวัดชลบุรี ต้นทุนรวมเพิ่มขึ้น ซึ่งเกิดจากงบประมาณ 2563 ค่าตอบแทน ใช้สอยวัสดุ และสาธารณูปโภค ค่าใช้จ่ายด้านการฝึกอบรม เพิ่มขึ้น เนื่องจากในปีงบประมาณ 2563 มีการจัดประชุมตามแผนงานโครงการ เช่น จัดประชุมเพื่อหารือแนวทางส่งเสริมมาตรฐานและระบบบริการเวลเนส กิจการผู้สูงอายุ และการฟื้นฟูสุขภาพ การประชุมเพื่อรับสมัครสมาชิกสมาคมและเลือกตั้งนายกสมาคมสปาและเวลเนสภาคตะวันออก และประชุมหารือแนวทางการพัฒนาแนวทางส่งเสริมมาตรฐานและระบบบริการเวลเนส กิจการผู้สูงอายุ และการฟื้นฟูสุขภาพ</t>
  </si>
  <si>
    <t xml:space="preserve"> - ศูนย์ต้นทุนสนับสนุนที่ 01 กลุ่มพัฒนาระบบบริหาร ต้นทุนรวมลดลง 21.01% ซึ่งเกิดจากค่าใช้จ่ายด้านการฝึกอบรมลดลง  เนื่องจากสถานการณ์การแพร่ระบาดของโรคติดเชื้อไวรัสโคโรนา 2019 (COVID –19) จึงทำให้มีปรับแผนการดำเนินงานในโครงการในปีงบประมาณ 2563 </t>
  </si>
  <si>
    <t>สำนักงานเลขานุการกรม (03)</t>
  </si>
  <si>
    <t>กลุ่มคลัง(04)</t>
  </si>
  <si>
    <t>กลุ่มคลัง (04)</t>
  </si>
  <si>
    <t>สำนักงานเลขานุการกรม  (03)</t>
  </si>
  <si>
    <t xml:space="preserve"> -  ศูนย์ต้นทุนสนับสนุนที่ 03 สำนักงานเลขานุการกรม ต้นทุนรวมลดลง ซึ่งเกิดจากค่าใช้จ่ายบุคลากรเพิ่มขึ้นในปีงบประมาณ 2563 เนื่องมีการรวมหน่วยงานจากกลุ่มงานประชาสัมพันธ์มาอยู่สำนักงานเลขานุการกรม ค่าใช้จ่ายเดินทาง และค่าใช้จ่ายด้านการฝึกอบรมไม่ผลการดำเนินงานเนื่องค่าใช้จ่ายดังกล่าวเป็นของผู้บริหารที่สำนักงานเลขานุกรมเป็นดำเนินการเบิกจ่ายดังนั้นจึงต้องนำมาปันส่วนเป็นค่าใช้จ่ายของแต่ละศูนย์ต้นทุน</t>
  </si>
  <si>
    <t xml:space="preserve"> - ศูนย์ต้นทุนสนับสนุนที่ 04 กลุ่มคลัง มีต้นทุนรวมเพิ่มขึ้น  เนื่องจากในปีงบประมาณ 2563 ค่าใช้จ่ายบุคลากรของผู้บริหารเบิกจ่ายในศูนย์ต้นทุนคลัง และในปีงบประมาณ 2562 กลุ่มคลังเป็นผู้ดำเนินการในการจัดหาซื้อวัสดุละและดำเนินการเบิกจ่ายในศูนย์ต้นทุนกลุ่มคลังจึงทำให้ปีงบประมาณ 256 2ค่าตอบแทน ใช้สอยวัสดุ และสาธารณูปโภค มากกว่าปี 2563 และในปีงบประมาณ 2563 ไม่มีการเบิกจ่ายค่าใช้จ่ายค่าใช้จ่ายเดินทาง ค่าใช้จ่ายด้านการฝึกอบรม</t>
  </si>
  <si>
    <t xml:space="preserve"> -  ศูนย์ต้นทุนสนับสนุนที่ 29 กลุ่มเทคโนโลยีสารสนเทศ มีต้นทุนผันแปรเพิ่มขึ้น 43.15% เนื่องจากในปีงบประมาณ 2563 กลุ่มเทคโนโลยีสารสนเทศได้รับภารกิจเพิ่มจากปีงบประมาณ 2562 ที่ต้องขอสนับสนุนงบประมาณเพิ่มในกิจกรรมพัฒนาระบบงานสารสนเทศเพื่อพัฒนาระบบศูนย์ส่งเสริมระบบงานบริการดิจิทัลและเพิ่มประสิทธิภาพการให้บริการระบบโปรแกรมคอมพิวเตอร์คือระบบงานสารบรรณ </t>
  </si>
  <si>
    <t xml:space="preserve"> -  ศูนย์ต้นทุนหลักที่ 41 ศูนย์พัฒนาการสาธารณสุขมูลฐานภาคตะวันออกเฉียงเหนือ จังหวัดขอนแก่น ต้นทุนผันแปรเพิ่มขึ้น 54.37%  ซึ่งเกิดจากค่าใช้จ่ายด้านการฝึกอบรม  เนื่องจากสถานการณ์การแพร่ระบาดของโรคติดเชื้อไวรัสโคโรนา 2019 (COVID –19) จึงทำให้มีปรับแผนการดำเนินงานในปีงบประมาณ 2563 </t>
  </si>
  <si>
    <t xml:space="preserve"> -  ศูนย์ต้นทุนสนับสนุนที่ 31 กลุ่มบริหารทรัพยากรบุคคล มีต้นทุนผันแปรลดลง 20.66% ซึ่งเกิดค่าใช้จ่ายเดินทางลดลง และค่าใช้จ่ายในการฝึกอบรมลดลง เนื่องจากสถานการณ์การแพร่ระบาดของโรคติดเชื้อไวรัสโคโรนา 2019 (COVID –19) จึงทำให้มีปรับแผนการดำเนินงานโครงการในปีงบประมาณ 2563 </t>
  </si>
  <si>
    <t xml:space="preserve"> -  ศูนย์ต้นทุนสนับสนุนที่ 32 กลุ่มแผนงาน มีต้นทุนผันแปรลดลง 20.18% ซึ่งเกิดค่าใช้จ่ายเดินทางลดลง และค่าใช้จ่ายในการฝึกอบรมลดลง เนื่องจากสถานการณ์การแพร่ระบาดของโรคติดเชื้อไวรัสโคโรนา 2019 (COVID –19) จึงทำให้มีปรับแผนการดำเนินงานโครงการในปีงบประมาณ 2563 </t>
  </si>
  <si>
    <t xml:space="preserve"> -  ศูนย์ต้นทุนสนับสนุนที่ 34 กลุ่มงานคุ้มครองจริยธรรม มีต้นทุนคงที่ลดลง 28.74% ซึ่งเกิดค่าใช้จ่ายเดินทางลดลง และค่าใช้จ่ายในการฝึกอบรมลดลง เนื่องจากสถานการณ์การแพร่ระบาดของโรคติดเชื้อไวรัสโคโรนา 2019 (COVID –19) จึงทำให้มีปรับแผนการดำเนินงานโครงการในปีงบประมาณ 2563 </t>
  </si>
  <si>
    <t xml:space="preserve"> -  ศูนย์ต้นทุนสนับสนุนที่ 39 ศูนย์คุ้มครองผู้บริโภคด้านระบบ มีต้นทุนผันแปรลดลง 32.66%  ซึ่งเกิดค่าใช้จ่ายเดินทางลดลง และค่าใช้จ่ายในการฝึกอบรมลดลง เนื่องจากสถานการณ์การแพร่ระบาดของโรคติดเชื้อไวรัสโคโรนา 2019 (COVID –19) จึงทำให้มีปรับแผนการดำเนินงานโครงการในปีงบประมาณ 2563 </t>
  </si>
  <si>
    <t>ของ กรมศุลกากร</t>
  </si>
  <si>
    <t>สำหรับปีงบประมาณ พ.ศ. 2559</t>
  </si>
  <si>
    <t>พระราชบัญญัติงบประมาณรายจ่ายประจาปีงบประมาณ พ.ศ. 2563 จานวนสุทธิ 820,340,800 บาท (แปดร้อยยี่สิบล้าน</t>
  </si>
  <si>
    <t>สามแสนสี่หมื่นแปดร้อยบาทถ้วน) ในการขับเคลื่อนภารกิจ ที่มุ่งเน้นความมีประสิทธิภาพในการปฏิบัติราชการภายใต้</t>
  </si>
  <si>
    <t>แผนปฏิบัติราชการกรมและสถานการณ์โรคระบาดจากเชื้อไวรัสโคโรนา 2019 ที่เกิดขึ้น ทั้ง 3 ด้านได้แก่ 1) ด้านการ</t>
  </si>
  <si>
    <t>พัฒนาและยกระดับมาตรฐานสถานพยาบาลภาครัฐ เอกชน และสถานประกอบการเพื่อสุขภาพสู่มาตรฐานสากล</t>
  </si>
  <si>
    <t xml:space="preserve">2) ด้านพัฒนาและยกระดับการจัดการสุขภาพภาคประชาชนโดยการมีส่วนร่วมของประชาชนและเครือข่าย และ </t>
  </si>
  <si>
    <t>3) ด้านการพัฒนาองค์กรเป็นองค์กรสมรรถนะสูงตามหลักธรรมาภิบาล อย่างต่อเนื่อง และยึดหลักปฏิบัติตามพระราช</t>
  </si>
  <si>
    <t>บัญญัติระเบียบบริหารราชการแผ่นดิน พ.ศ. 2534 และพระราชกฤษฎีกาว่าด้วยหลักเกณฑ์ การบริหารจัดการบ้านเมืองที่ดี</t>
  </si>
  <si>
    <t>พ.ศ. 2546 ตลอดจนกฎหมายที่เกี่ยวข้อง เพื่อการบรรลุเป้าหมายการให้บริการ ที่จะส่งผลต่อการมีสุขภาพดีของประชาชน</t>
  </si>
  <si>
    <t>สำหรับปีงบประมาณ พ.ศ. 2563 กรมสนับสนุนบริการสุขภาพได้รับงบประมาณขับเคลื่อนภารกิจตาม</t>
  </si>
  <si>
    <t>ผลผลิตและกิจกรรมส่วนใหญ่มีต้นทุนต่อหน่วยเพิ่มขึ้น อันเป็นผลมาจากปริมาณงานส่วนใหญ่เพิ่มขึ้น เนื่องจากกรมมี</t>
  </si>
  <si>
    <t>2 ผลผลิต 7 โครงการ ดังนี้</t>
  </si>
  <si>
    <t>ได้รับการส่งเสริม สนับสนุน พัฒนา ควบคุม กำกับ มีมาตรฐานตามที่กฎหมายกาหนด และยกระดับคุณภาพบริการสู่สากล</t>
  </si>
  <si>
    <t xml:space="preserve">        - ผลผลิตที่ 2 ประชาชนและชุมชนสามารถจัดการสุขภาพเพื่อการพึ่งตนเอง</t>
  </si>
  <si>
    <t xml:space="preserve">        - ผลผลิตที่ 1 สถานบริการสุขภาพภาครัฐ ภาคเอกชน สถานประกอบการเพื่อสุขภาพและผู้ประกอบโรคศิลปะ </t>
  </si>
  <si>
    <t>แผนงานที่ 1แผนงานบุคลากรภาครัฐ</t>
  </si>
  <si>
    <t>แผนงานที่ 2 แผนงานพื้นฐานด้านการพัฒนาและเสริมสร้างศักยภาพทรัพยากรมนุษย์</t>
  </si>
  <si>
    <t xml:space="preserve"> แผนงานที่ 3 แผนงานยุทธศาสตร์เสริมสร้างให้คนมีสุขภาวะที่ดี</t>
  </si>
  <si>
    <t xml:space="preserve">     โครงการที่ 1 โครงการพระราชดาริและเฉลิมพระเกียรติ</t>
  </si>
  <si>
    <t xml:space="preserve">     โครงการที่ 2 โครงการพัฒนาและเสริมสร้างศักยภาพคนทุกกลุ่มวัย (เป็นโครงการที่เพิ่มขึ้นจากปีงบประมาณ 2562)</t>
  </si>
  <si>
    <t xml:space="preserve">     โครงการที่ 3 โครงการคุ้มครองผู้บริโภคด้านผลิตภัณฑ์สุขภาพและบริการสุขภาพ</t>
  </si>
  <si>
    <t xml:space="preserve">     โครงการที่ 4 โครงการพัฒนาคุณภาพชีวิตระดับอาเภอ (พชอ.)  (เป็นโครงการที่เพิ่มขึ้นจากปีงบประมาณ 2562)</t>
  </si>
  <si>
    <t>แผนงานที่ 4 แผนงานบูรณาการป้องกัน ปราบปรามและบาบัดรักษาผู้ติดยาเสพติด</t>
  </si>
  <si>
    <t xml:space="preserve">     โครงการพัฒนาระบบบริการบาบัดรักษาผู้ปุวยยาเสพติด (เป็นแผนงานและโครงการที่เพิ่มขึ้นจากปีงบประมาณ 2562)</t>
  </si>
  <si>
    <t>แผนงานที่ 5 แผนงานบูรณาการสร้างรายได้จากการท่องเที่ยว</t>
  </si>
  <si>
    <t xml:space="preserve">     โครงการพัฒนาการท่องเที่ยวเชิงสุขภาพและการแพทย์ (เป็นโครงการที่เพิ่มขึ้นจากปีงบประมาณ 2562)</t>
  </si>
  <si>
    <t>แผนงานที่ 6 แผนงานบูรณาการเตรียมความพร้อมเพื่อรองรับสังคมสูงวัย</t>
  </si>
  <si>
    <t xml:space="preserve">     โครงการพัฒนาและสร้างเสริมศักยภาพคนไทยกลุ่มวัยผู้สูงอายุ (เป็นโครงการที่เพิ่มขึ้นจากปีงบประมาณ 2562)</t>
  </si>
  <si>
    <r>
      <rPr>
        <b/>
        <sz val="16"/>
        <color indexed="8"/>
        <rFont val="Angsana New"/>
        <family val="1"/>
      </rPr>
      <t>สรุป</t>
    </r>
    <r>
      <rPr>
        <sz val="16"/>
        <color indexed="8"/>
        <rFont val="Angsana New"/>
        <family val="1"/>
      </rPr>
      <t xml:space="preserve"> การวิเคราะห์สาเหตุการเปลี่ยนแปลงของต้นทุนต่อหน่วยผลผลิตหลักและกิจกรรมหลัก จะเห็นได้ว่า</t>
    </r>
  </si>
  <si>
    <r>
      <rPr>
        <b/>
        <sz val="16"/>
        <color indexed="8"/>
        <rFont val="Angsana New"/>
        <family val="1"/>
      </rPr>
      <t>สรุป</t>
    </r>
    <r>
      <rPr>
        <sz val="16"/>
        <color indexed="8"/>
        <rFont val="Angsana New"/>
        <family val="1"/>
      </rPr>
      <t xml:space="preserve"> การวิเคราะห์สาเหตุการเปลี่ยนแปลงของต้นทุนต่อหน่วยกิจกรรมย่อย จะเห็นได้ว่า ส่วนใหญ่กิจกรรม</t>
    </r>
  </si>
  <si>
    <t>ย่อยของหน่วยงานหลักและหน่วยงานสนับสนุนมีต้นทุนต่อหน่วยเพิ่มขึ้น เนื่องจากในปีงบประมาณ 2563มีการเพิ่มรหัส</t>
  </si>
  <si>
    <t>มีการปรับแผนการดำเนินงานให้สอดคล้องกับยุทธศาสตร์ชาติ ประจำปีงบประมาณ พ.ศ. 2563 ประกอบด้วย 6 แผน</t>
  </si>
  <si>
    <t>กิจกรรมย่อยในการดำเนินงานในแผนงานและโครงการที่เพิ่มขึ้น 4 กิจกรรม ดังนี้</t>
  </si>
  <si>
    <t xml:space="preserve">     กิจกรรมส่งเสริมพัฒนา ควบคุม กำกับ มาตรฐานสถานประกอบการเพื่อสุขภาพ</t>
  </si>
  <si>
    <t xml:space="preserve">     กิจกรรมพัฒนาแบบก่อสร้างอาคารสถานบริการสุขภาพ</t>
  </si>
  <si>
    <t xml:space="preserve">     กิจกรรมพัฒนาระบบการติดตามดูแลผู้ผู้ใช้ผู้เสพ และติดยาเสพติดหลังการบำบัดรักษา</t>
  </si>
  <si>
    <t xml:space="preserve">     กิจกรรมพัฒนาต้นแบบระบบดูแลผู้สูงอายุในชุมชนแบบไร้รอยต่อในพื้นที่</t>
  </si>
  <si>
    <t>และบางกิจกรรมมีการเปลี่ยนปริมาณหน่วยนับทำให้ไม่สามารถเปรียบเทียบในบางกิจกรรมได้รวมถึงมีการเบิกจ่าย</t>
  </si>
  <si>
    <r>
      <t>เหตุผล</t>
    </r>
    <r>
      <rPr>
        <sz val="16"/>
        <rFont val="Angsana New"/>
        <family val="1"/>
      </rPr>
      <t xml:space="preserve">  เนื่องจากในปีงบประมาณ 2563มี เงินโครงการค่าตอบแทน เยียวยา ชดเชย และเสี่ยงภัยสำหรับการปฏิบัติงานของอาสาสมัครสาธารณสุขประจำหมู่บ้าน ในการเฝ้าระวัง ป้องกัน และควบคุมโรคติดเชื้อไวรัสโคโรนา 2019 ในชุมชน พ.ศ. 2563 ที่เบิกจ่ายในกลางภายใต้ผลผลิตย่อยเสริมสร้างความร่วมมือภาคีเครือข่ายในการจัดการด้านสุขภาพ ซึ่งในกิจกรรมนี้มีหน่วยงานที่ดำเนินทั้งส่วนกลางและส่วนภูมิภาค จึงมีผลทำให้ต้นทุนรวมเพิ่มขึ้นอย่างชัดเจน</t>
    </r>
  </si>
  <si>
    <t xml:space="preserve">เงินโครงการค่าตอบแทน เยียวยา ชดเชย และเสี่ยงภัยสำหรับการปฏิบัติงานของอาสาสมัครสาธารณสุขประจำหมู่บ้าน </t>
  </si>
  <si>
    <t>ในการเฝ้าระวัง ป้องกัน และควบคุมโรคติดเชื้อไวรัสโคโรนา 2019 ในชุมชน พ.ศ. 2563 ที่เบิกจ่ายในกลางภายใต้</t>
  </si>
  <si>
    <t>ผลผลิตย่อยเสริมสร้างความร่วมมือภาคีเครือข่ายในการจัดการด้านสุขภาพ และผลผลิตหลัก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</si>
</sst>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  <numFmt numFmtId="196" formatCode="_-* #,##0.00000_-;\-* #,##0.00000_-;_-* &quot;-&quot;??_-;_-@_-"/>
    <numFmt numFmtId="197" formatCode="#,##0.00_)%;[Red]\(#,##0.00\)%"/>
    <numFmt numFmtId="198" formatCode="_(* #,##0_);_(* \(#,##0\);_(* &quot;-&quot;??_);_(@_)"/>
    <numFmt numFmtId="199" formatCode="_-* #,##0.000_-;\-* #,##0.000_-;_-* &quot;-&quot;???_-;_-@_-"/>
    <numFmt numFmtId="200" formatCode="#,##0.00000000_)%;[Red]\(#,##0.00000000\)%"/>
    <numFmt numFmtId="201" formatCode="#,##0.000"/>
    <numFmt numFmtId="202" formatCode="#,##0.0000"/>
    <numFmt numFmtId="203" formatCode="#,##0.00000"/>
    <numFmt numFmtId="204" formatCode="#,##0.0"/>
    <numFmt numFmtId="205" formatCode="#,##0.000000"/>
    <numFmt numFmtId="206" formatCode="#,##0.0000000"/>
    <numFmt numFmtId="207" formatCode="#,##0.00000000"/>
    <numFmt numFmtId="208" formatCode="#,##0.000000000"/>
    <numFmt numFmtId="209" formatCode="#,##0.0000000000"/>
    <numFmt numFmtId="210" formatCode="#,##0.00000000000"/>
    <numFmt numFmtId="211" formatCode="#,##0.000000000000"/>
    <numFmt numFmtId="212" formatCode="#,##0.0000000000000"/>
    <numFmt numFmtId="213" formatCode="#,##0.00000000000000"/>
    <numFmt numFmtId="214" formatCode="#,##0.000000000000000"/>
    <numFmt numFmtId="215" formatCode="#,##0.0000000000000000"/>
    <numFmt numFmtId="216" formatCode="#,##0.00000000000000000"/>
    <numFmt numFmtId="217" formatCode="#,##0.000000000000000000"/>
    <numFmt numFmtId="218" formatCode="#,##0.0000000000000000000"/>
    <numFmt numFmtId="219" formatCode="#,##0.00000000000000000000"/>
    <numFmt numFmtId="220" formatCode="#,##0.000000000000000000000"/>
    <numFmt numFmtId="221" formatCode="#,##0.0000000000000000000000"/>
    <numFmt numFmtId="222" formatCode="#,##0.00000000000000000000000"/>
    <numFmt numFmtId="223" formatCode="#,##0.000000000000000000000000"/>
    <numFmt numFmtId="224" formatCode="#,##0.0000000000000000000000000"/>
    <numFmt numFmtId="225" formatCode="#,##0.00000000000000000000000000"/>
    <numFmt numFmtId="226" formatCode="#,##0.000000000000000000000000000"/>
    <numFmt numFmtId="227" formatCode="#,##0.0000000000000000000000000000"/>
    <numFmt numFmtId="228" formatCode="#,##0.00000000000000000000000000000"/>
    <numFmt numFmtId="229" formatCode="#,##0.000000000000000000000000000000"/>
    <numFmt numFmtId="230" formatCode="#,##0.0000000000000000000000000000000"/>
    <numFmt numFmtId="231" formatCode="#,##0.00000000000000000000000000000000"/>
    <numFmt numFmtId="232" formatCode="_-* #,##0.0_-;\-* #,##0.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2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u val="single"/>
      <sz val="16"/>
      <name val="Angsana New"/>
      <family val="1"/>
    </font>
    <font>
      <sz val="16"/>
      <name val="Angsana New"/>
      <family val="1"/>
    </font>
    <font>
      <b/>
      <u val="single"/>
      <sz val="16"/>
      <color indexed="8"/>
      <name val="Angsana New"/>
      <family val="1"/>
    </font>
    <font>
      <u val="single"/>
      <sz val="16"/>
      <color indexed="8"/>
      <name val="Angsana New"/>
      <family val="1"/>
    </font>
    <font>
      <b/>
      <u val="doubleAccounting"/>
      <sz val="16"/>
      <color indexed="8"/>
      <name val="Angsana New"/>
      <family val="1"/>
    </font>
    <font>
      <u val="singleAccounting"/>
      <sz val="16"/>
      <color indexed="8"/>
      <name val="Angsana New"/>
      <family val="1"/>
    </font>
    <font>
      <b/>
      <u val="singleAccounting"/>
      <sz val="16"/>
      <color indexed="8"/>
      <name val="Angsana New"/>
      <family val="1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4FC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double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 style="thick"/>
      <right style="thin"/>
      <top/>
      <bottom style="thin"/>
    </border>
    <border>
      <left style="thin"/>
      <right/>
      <top style="thin"/>
      <bottom style="double"/>
    </border>
    <border>
      <left/>
      <right style="thick"/>
      <top style="thin"/>
      <bottom style="double"/>
    </border>
    <border>
      <left style="thick"/>
      <right style="thick"/>
      <top/>
      <bottom style="thin"/>
    </border>
    <border>
      <left style="thick"/>
      <right style="thick"/>
      <top style="thin"/>
      <bottom style="double"/>
    </border>
    <border>
      <left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uble"/>
    </border>
    <border>
      <left style="thin"/>
      <right style="medium"/>
      <top/>
      <bottom style="dotted"/>
    </border>
    <border>
      <left style="thin"/>
      <right style="thin"/>
      <top style="dotted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 style="thin"/>
      <top style="medium"/>
      <bottom style="double"/>
    </border>
    <border>
      <left style="thin"/>
      <right style="thin"/>
      <top style="double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/>
      <right style="thin"/>
      <top style="thin"/>
      <bottom/>
    </border>
    <border>
      <left/>
      <right style="thin"/>
      <top/>
      <bottom style="thin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2">
    <xf numFmtId="0" fontId="0" fillId="0" borderId="0" xfId="0" applyFont="1" applyAlignment="1">
      <alignment/>
    </xf>
    <xf numFmtId="0" fontId="5" fillId="0" borderId="0" xfId="42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7" fillId="0" borderId="10" xfId="59" applyFont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/>
      <protection/>
    </xf>
    <xf numFmtId="0" fontId="52" fillId="0" borderId="10" xfId="0" applyFont="1" applyBorder="1" applyAlignment="1">
      <alignment/>
    </xf>
    <xf numFmtId="0" fontId="5" fillId="0" borderId="10" xfId="42" applyFont="1" applyFill="1" applyBorder="1" applyAlignment="1">
      <alignment horizontal="left" vertical="top" wrapText="1"/>
      <protection/>
    </xf>
    <xf numFmtId="2" fontId="9" fillId="0" borderId="10" xfId="36" applyNumberFormat="1" applyFont="1" applyFill="1" applyBorder="1" applyAlignment="1">
      <alignment vertical="top" wrapText="1"/>
    </xf>
    <xf numFmtId="0" fontId="5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vertical="center"/>
      <protection/>
    </xf>
    <xf numFmtId="0" fontId="10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top" wrapText="1"/>
      <protection/>
    </xf>
    <xf numFmtId="0" fontId="5" fillId="0" borderId="10" xfId="61" applyFont="1" applyBorder="1" applyAlignment="1">
      <alignment horizontal="center" vertical="top" wrapText="1"/>
      <protection/>
    </xf>
    <xf numFmtId="43" fontId="5" fillId="0" borderId="11" xfId="35" applyNumberFormat="1" applyFont="1" applyFill="1" applyBorder="1" applyAlignment="1">
      <alignment horizontal="center" vertical="top" wrapText="1"/>
    </xf>
    <xf numFmtId="0" fontId="5" fillId="0" borderId="13" xfId="61" applyFont="1" applyBorder="1" applyAlignment="1">
      <alignment horizontal="center"/>
      <protection/>
    </xf>
    <xf numFmtId="0" fontId="10" fillId="0" borderId="10" xfId="61" applyFont="1" applyBorder="1" applyAlignment="1">
      <alignment horizontal="left"/>
      <protection/>
    </xf>
    <xf numFmtId="43" fontId="10" fillId="0" borderId="10" xfId="61" applyNumberFormat="1" applyFont="1" applyBorder="1" applyAlignment="1">
      <alignment/>
      <protection/>
    </xf>
    <xf numFmtId="43" fontId="5" fillId="34" borderId="11" xfId="61" applyNumberFormat="1" applyFont="1" applyFill="1" applyBorder="1" applyAlignment="1">
      <alignment/>
      <protection/>
    </xf>
    <xf numFmtId="43" fontId="10" fillId="0" borderId="12" xfId="35" applyNumberFormat="1" applyFont="1" applyBorder="1" applyAlignment="1">
      <alignment/>
    </xf>
    <xf numFmtId="43" fontId="10" fillId="0" borderId="10" xfId="61" applyNumberFormat="1" applyFont="1" applyFill="1" applyBorder="1" applyAlignment="1">
      <alignment/>
      <protection/>
    </xf>
    <xf numFmtId="43" fontId="10" fillId="0" borderId="10" xfId="37" applyNumberFormat="1" applyFont="1" applyBorder="1" applyAlignment="1">
      <alignment/>
    </xf>
    <xf numFmtId="43" fontId="10" fillId="0" borderId="10" xfId="35" applyNumberFormat="1" applyFont="1" applyBorder="1" applyAlignment="1">
      <alignment/>
    </xf>
    <xf numFmtId="43" fontId="10" fillId="0" borderId="12" xfId="35" applyNumberFormat="1" applyFont="1" applyFill="1" applyBorder="1" applyAlignment="1">
      <alignment/>
    </xf>
    <xf numFmtId="43" fontId="10" fillId="0" borderId="12" xfId="61" applyNumberFormat="1" applyFont="1" applyFill="1" applyBorder="1" applyAlignment="1">
      <alignment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5" fillId="0" borderId="0" xfId="44" applyFont="1" applyFill="1" applyBorder="1" applyAlignment="1">
      <alignment vertical="center"/>
      <protection/>
    </xf>
    <xf numFmtId="0" fontId="5" fillId="0" borderId="10" xfId="44" applyFont="1" applyFill="1" applyBorder="1" applyAlignment="1">
      <alignment vertical="top" wrapText="1"/>
      <protection/>
    </xf>
    <xf numFmtId="2" fontId="10" fillId="0" borderId="10" xfId="36" applyNumberFormat="1" applyFont="1" applyFill="1" applyBorder="1" applyAlignment="1">
      <alignment vertical="top" wrapText="1"/>
    </xf>
    <xf numFmtId="2" fontId="10" fillId="0" borderId="0" xfId="36" applyNumberFormat="1" applyFont="1" applyFill="1" applyBorder="1" applyAlignment="1">
      <alignment vertical="top" wrapText="1"/>
    </xf>
    <xf numFmtId="2" fontId="10" fillId="0" borderId="10" xfId="38" applyNumberFormat="1" applyFont="1" applyFill="1" applyBorder="1" applyAlignment="1">
      <alignment vertical="top" wrapText="1"/>
    </xf>
    <xf numFmtId="2" fontId="9" fillId="0" borderId="0" xfId="36" applyNumberFormat="1" applyFont="1" applyFill="1" applyBorder="1" applyAlignment="1">
      <alignment vertical="top" wrapText="1"/>
    </xf>
    <xf numFmtId="49" fontId="51" fillId="0" borderId="0" xfId="0" applyNumberFormat="1" applyFont="1" applyAlignment="1">
      <alignment/>
    </xf>
    <xf numFmtId="0" fontId="7" fillId="0" borderId="0" xfId="59" applyFont="1" applyAlignment="1">
      <alignment horizontal="left"/>
      <protection/>
    </xf>
    <xf numFmtId="0" fontId="8" fillId="0" borderId="0" xfId="59" applyFont="1">
      <alignment/>
      <protection/>
    </xf>
    <xf numFmtId="0" fontId="5" fillId="0" borderId="0" xfId="62" applyFont="1" applyAlignment="1">
      <alignment horizontal="right"/>
      <protection/>
    </xf>
    <xf numFmtId="0" fontId="7" fillId="0" borderId="10" xfId="59" applyFont="1" applyBorder="1" applyAlignment="1">
      <alignment horizontal="center"/>
      <protection/>
    </xf>
    <xf numFmtId="0" fontId="7" fillId="33" borderId="10" xfId="59" applyFont="1" applyFill="1" applyBorder="1" applyAlignment="1">
      <alignment horizontal="center"/>
      <protection/>
    </xf>
    <xf numFmtId="40" fontId="7" fillId="34" borderId="10" xfId="59" applyNumberFormat="1" applyFont="1" applyFill="1" applyBorder="1" applyAlignment="1">
      <alignment vertical="center"/>
      <protection/>
    </xf>
    <xf numFmtId="40" fontId="5" fillId="34" borderId="10" xfId="59" applyNumberFormat="1" applyFont="1" applyFill="1" applyBorder="1" applyAlignment="1">
      <alignment vertical="center"/>
      <protection/>
    </xf>
    <xf numFmtId="0" fontId="8" fillId="0" borderId="10" xfId="59" applyFont="1" applyFill="1" applyBorder="1" applyAlignment="1">
      <alignment horizontal="left" wrapText="1"/>
      <protection/>
    </xf>
    <xf numFmtId="0" fontId="8" fillId="0" borderId="10" xfId="59" applyFont="1" applyFill="1" applyBorder="1" applyAlignment="1">
      <alignment horizontal="right" wrapText="1"/>
      <protection/>
    </xf>
    <xf numFmtId="4" fontId="8" fillId="0" borderId="10" xfId="59" applyNumberFormat="1" applyFont="1" applyFill="1" applyBorder="1" applyAlignment="1">
      <alignment horizontal="right" wrapText="1"/>
      <protection/>
    </xf>
    <xf numFmtId="4" fontId="7" fillId="34" borderId="10" xfId="59" applyNumberFormat="1" applyFont="1" applyFill="1" applyBorder="1" applyAlignment="1">
      <alignment horizontal="right" wrapText="1"/>
      <protection/>
    </xf>
    <xf numFmtId="4" fontId="8" fillId="0" borderId="10" xfId="59" applyNumberFormat="1" applyFont="1" applyFill="1" applyBorder="1" applyAlignment="1">
      <alignment horizontal="right" vertical="top" wrapText="1"/>
      <protection/>
    </xf>
    <xf numFmtId="0" fontId="10" fillId="0" borderId="10" xfId="44" applyFont="1" applyFill="1" applyBorder="1" applyAlignment="1">
      <alignment horizontal="left" vertical="top"/>
      <protection/>
    </xf>
    <xf numFmtId="2" fontId="10" fillId="0" borderId="10" xfId="36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1" fillId="0" borderId="0" xfId="0" applyFont="1" applyBorder="1" applyAlignment="1">
      <alignment/>
    </xf>
    <xf numFmtId="0" fontId="10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43" fontId="5" fillId="0" borderId="16" xfId="35" applyNumberFormat="1" applyFont="1" applyFill="1" applyBorder="1" applyAlignment="1">
      <alignment horizontal="center" vertical="center" wrapText="1"/>
    </xf>
    <xf numFmtId="43" fontId="5" fillId="0" borderId="17" xfId="35" applyNumberFormat="1" applyFont="1" applyFill="1" applyBorder="1" applyAlignment="1">
      <alignment horizontal="center" vertical="center" wrapText="1"/>
    </xf>
    <xf numFmtId="195" fontId="5" fillId="0" borderId="16" xfId="35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3" fontId="5" fillId="0" borderId="18" xfId="35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43" fontId="10" fillId="0" borderId="20" xfId="37" applyNumberFormat="1" applyFont="1" applyFill="1" applyBorder="1" applyAlignment="1">
      <alignment/>
    </xf>
    <xf numFmtId="43" fontId="10" fillId="0" borderId="21" xfId="37" applyNumberFormat="1" applyFont="1" applyFill="1" applyBorder="1" applyAlignment="1">
      <alignment/>
    </xf>
    <xf numFmtId="43" fontId="5" fillId="34" borderId="21" xfId="35" applyNumberFormat="1" applyFont="1" applyFill="1" applyBorder="1" applyAlignment="1">
      <alignment/>
    </xf>
    <xf numFmtId="43" fontId="10" fillId="0" borderId="20" xfId="37" applyFont="1" applyFill="1" applyBorder="1" applyAlignment="1">
      <alignment horizontal="center"/>
    </xf>
    <xf numFmtId="43" fontId="10" fillId="0" borderId="20" xfId="35" applyNumberFormat="1" applyFont="1" applyFill="1" applyBorder="1" applyAlignment="1">
      <alignment/>
    </xf>
    <xf numFmtId="43" fontId="10" fillId="0" borderId="21" xfId="35" applyNumberFormat="1" applyFont="1" applyFill="1" applyBorder="1" applyAlignment="1">
      <alignment/>
    </xf>
    <xf numFmtId="43" fontId="10" fillId="0" borderId="20" xfId="35" applyFont="1" applyFill="1" applyBorder="1" applyAlignment="1">
      <alignment horizontal="center"/>
    </xf>
    <xf numFmtId="0" fontId="10" fillId="0" borderId="10" xfId="44" applyFont="1" applyBorder="1" applyAlignment="1">
      <alignment vertical="top" wrapText="1"/>
      <protection/>
    </xf>
    <xf numFmtId="2" fontId="9" fillId="0" borderId="10" xfId="38" applyNumberFormat="1" applyFont="1" applyFill="1" applyBorder="1" applyAlignment="1">
      <alignment vertical="top" wrapText="1"/>
    </xf>
    <xf numFmtId="0" fontId="51" fillId="0" borderId="0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43" fontId="5" fillId="0" borderId="23" xfId="35" applyNumberFormat="1" applyFont="1" applyFill="1" applyBorder="1" applyAlignment="1">
      <alignment horizontal="center" vertical="center" wrapText="1"/>
    </xf>
    <xf numFmtId="43" fontId="5" fillId="0" borderId="15" xfId="35" applyNumberFormat="1" applyFont="1" applyFill="1" applyBorder="1" applyAlignment="1">
      <alignment horizontal="center" vertical="center" wrapText="1"/>
    </xf>
    <xf numFmtId="195" fontId="5" fillId="0" borderId="23" xfId="35" applyNumberFormat="1" applyFont="1" applyFill="1" applyBorder="1" applyAlignment="1">
      <alignment horizontal="center" vertical="center" wrapText="1"/>
    </xf>
    <xf numFmtId="43" fontId="5" fillId="0" borderId="24" xfId="35" applyNumberFormat="1" applyFont="1" applyFill="1" applyBorder="1" applyAlignment="1">
      <alignment horizontal="center" vertical="center" wrapText="1"/>
    </xf>
    <xf numFmtId="0" fontId="12" fillId="0" borderId="10" xfId="44" applyFont="1" applyBorder="1" applyAlignment="1">
      <alignment vertical="top" wrapText="1"/>
      <protection/>
    </xf>
    <xf numFmtId="0" fontId="8" fillId="0" borderId="10" xfId="44" applyFont="1" applyBorder="1" applyAlignment="1">
      <alignment vertical="top" wrapText="1"/>
      <protection/>
    </xf>
    <xf numFmtId="0" fontId="12" fillId="0" borderId="10" xfId="44" applyFont="1" applyFill="1" applyBorder="1" applyAlignment="1">
      <alignment vertical="top" wrapText="1"/>
      <protection/>
    </xf>
    <xf numFmtId="0" fontId="51" fillId="0" borderId="0" xfId="0" applyFont="1" applyAlignment="1">
      <alignment horizontal="center"/>
    </xf>
    <xf numFmtId="43" fontId="5" fillId="0" borderId="16" xfId="35" applyFont="1" applyFill="1" applyBorder="1" applyAlignment="1">
      <alignment horizontal="center" vertical="center"/>
    </xf>
    <xf numFmtId="43" fontId="5" fillId="0" borderId="17" xfId="35" applyFont="1" applyFill="1" applyBorder="1" applyAlignment="1">
      <alignment horizontal="center" vertical="center"/>
    </xf>
    <xf numFmtId="43" fontId="5" fillId="0" borderId="17" xfId="35" applyNumberFormat="1" applyFont="1" applyFill="1" applyBorder="1" applyAlignment="1">
      <alignment horizontal="center" vertical="center"/>
    </xf>
    <xf numFmtId="195" fontId="5" fillId="0" borderId="16" xfId="35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3" fontId="5" fillId="0" borderId="18" xfId="35" applyNumberFormat="1" applyFont="1" applyFill="1" applyBorder="1" applyAlignment="1">
      <alignment horizontal="center" vertical="center"/>
    </xf>
    <xf numFmtId="43" fontId="5" fillId="0" borderId="16" xfId="3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43" fontId="5" fillId="34" borderId="26" xfId="35" applyFont="1" applyFill="1" applyBorder="1" applyAlignment="1">
      <alignment/>
    </xf>
    <xf numFmtId="43" fontId="10" fillId="0" borderId="26" xfId="35" applyFont="1" applyFill="1" applyBorder="1" applyAlignment="1">
      <alignment/>
    </xf>
    <xf numFmtId="194" fontId="10" fillId="0" borderId="26" xfId="36" applyFont="1" applyFill="1" applyBorder="1" applyAlignment="1">
      <alignment/>
    </xf>
    <xf numFmtId="43" fontId="10" fillId="0" borderId="26" xfId="35" applyFont="1" applyFill="1" applyBorder="1" applyAlignment="1">
      <alignment horizontal="center"/>
    </xf>
    <xf numFmtId="194" fontId="10" fillId="0" borderId="26" xfId="36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 vertical="top"/>
    </xf>
    <xf numFmtId="43" fontId="10" fillId="0" borderId="26" xfId="35" applyFont="1" applyFill="1" applyBorder="1" applyAlignment="1">
      <alignment vertical="top"/>
    </xf>
    <xf numFmtId="43" fontId="10" fillId="0" borderId="26" xfId="35" applyFont="1" applyFill="1" applyBorder="1" applyAlignment="1">
      <alignment horizontal="center" vertical="top"/>
    </xf>
    <xf numFmtId="194" fontId="10" fillId="0" borderId="26" xfId="36" applyFont="1" applyFill="1" applyBorder="1" applyAlignment="1">
      <alignment vertical="top"/>
    </xf>
    <xf numFmtId="49" fontId="6" fillId="0" borderId="0" xfId="60" applyNumberFormat="1" applyFont="1" applyBorder="1" applyAlignment="1">
      <alignment horizontal="left" vertical="center"/>
      <protection/>
    </xf>
    <xf numFmtId="49" fontId="5" fillId="0" borderId="0" xfId="60" applyNumberFormat="1" applyFont="1" applyBorder="1" applyAlignment="1">
      <alignment horizontal="left" vertical="center"/>
      <protection/>
    </xf>
    <xf numFmtId="49" fontId="6" fillId="0" borderId="27" xfId="60" applyNumberFormat="1" applyFont="1" applyBorder="1" applyAlignment="1">
      <alignment horizontal="left" vertical="center"/>
      <protection/>
    </xf>
    <xf numFmtId="49" fontId="5" fillId="0" borderId="27" xfId="60" applyNumberFormat="1" applyFont="1" applyBorder="1" applyAlignment="1">
      <alignment horizontal="left" vertical="center"/>
      <protection/>
    </xf>
    <xf numFmtId="49" fontId="5" fillId="0" borderId="27" xfId="60" applyNumberFormat="1" applyFont="1" applyBorder="1" applyAlignment="1">
      <alignment horizontal="right" vertical="center"/>
      <protection/>
    </xf>
    <xf numFmtId="49" fontId="5" fillId="0" borderId="10" xfId="60" applyNumberFormat="1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49" fontId="10" fillId="0" borderId="10" xfId="60" applyNumberFormat="1" applyFont="1" applyBorder="1" applyAlignment="1">
      <alignment vertical="center"/>
      <protection/>
    </xf>
    <xf numFmtId="43" fontId="10" fillId="0" borderId="10" xfId="52" applyFont="1" applyFill="1" applyBorder="1" applyAlignment="1">
      <alignment vertical="center"/>
    </xf>
    <xf numFmtId="43" fontId="5" fillId="34" borderId="10" xfId="60" applyNumberFormat="1" applyFont="1" applyFill="1" applyBorder="1" applyAlignment="1">
      <alignment vertical="center"/>
      <protection/>
    </xf>
    <xf numFmtId="43" fontId="10" fillId="0" borderId="10" xfId="52" applyNumberFormat="1" applyFont="1" applyBorder="1" applyAlignment="1">
      <alignment vertical="center"/>
    </xf>
    <xf numFmtId="43" fontId="10" fillId="0" borderId="10" xfId="52" applyFont="1" applyFill="1" applyBorder="1" applyAlignment="1">
      <alignment horizontal="center" vertical="center"/>
    </xf>
    <xf numFmtId="43" fontId="10" fillId="0" borderId="10" xfId="52" applyFont="1" applyBorder="1" applyAlignment="1">
      <alignment horizontal="center" vertical="center"/>
    </xf>
    <xf numFmtId="43" fontId="5" fillId="34" borderId="10" xfId="52" applyFont="1" applyFill="1" applyBorder="1" applyAlignment="1">
      <alignment horizontal="center" vertical="center"/>
    </xf>
    <xf numFmtId="43" fontId="10" fillId="0" borderId="10" xfId="35" applyFont="1" applyBorder="1" applyAlignment="1">
      <alignment/>
    </xf>
    <xf numFmtId="0" fontId="10" fillId="0" borderId="10" xfId="60" applyFont="1" applyBorder="1" applyAlignment="1">
      <alignment horizontal="center" vertical="top"/>
      <protection/>
    </xf>
    <xf numFmtId="43" fontId="5" fillId="34" borderId="10" xfId="60" applyNumberFormat="1" applyFont="1" applyFill="1" applyBorder="1" applyAlignment="1">
      <alignment horizontal="center" vertical="center"/>
      <protection/>
    </xf>
    <xf numFmtId="43" fontId="10" fillId="0" borderId="10" xfId="52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27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3" fontId="10" fillId="0" borderId="10" xfId="35" applyFont="1" applyFill="1" applyBorder="1" applyAlignment="1">
      <alignment/>
    </xf>
    <xf numFmtId="43" fontId="5" fillId="34" borderId="10" xfId="35" applyFont="1" applyFill="1" applyBorder="1" applyAlignment="1">
      <alignment/>
    </xf>
    <xf numFmtId="43" fontId="10" fillId="0" borderId="10" xfId="35" applyFont="1" applyBorder="1" applyAlignment="1">
      <alignment horizontal="center"/>
    </xf>
    <xf numFmtId="194" fontId="10" fillId="0" borderId="10" xfId="35" applyNumberFormat="1" applyFont="1" applyBorder="1" applyAlignment="1">
      <alignment/>
    </xf>
    <xf numFmtId="194" fontId="10" fillId="0" borderId="10" xfId="35" applyNumberFormat="1" applyFont="1" applyFill="1" applyBorder="1" applyAlignment="1">
      <alignment/>
    </xf>
    <xf numFmtId="43" fontId="10" fillId="0" borderId="28" xfId="35" applyFont="1" applyFill="1" applyBorder="1" applyAlignment="1">
      <alignment/>
    </xf>
    <xf numFmtId="4" fontId="8" fillId="0" borderId="0" xfId="59" applyNumberFormat="1" applyFont="1">
      <alignment/>
      <protection/>
    </xf>
    <xf numFmtId="0" fontId="5" fillId="0" borderId="0" xfId="0" applyFont="1" applyAlignment="1">
      <alignment horizontal="right"/>
    </xf>
    <xf numFmtId="0" fontId="7" fillId="0" borderId="29" xfId="59" applyFont="1" applyBorder="1" applyAlignment="1">
      <alignment horizontal="center" vertical="center" wrapText="1"/>
      <protection/>
    </xf>
    <xf numFmtId="0" fontId="7" fillId="0" borderId="30" xfId="59" applyFont="1" applyBorder="1" applyAlignment="1">
      <alignment horizontal="center" vertical="center" wrapText="1"/>
      <protection/>
    </xf>
    <xf numFmtId="0" fontId="7" fillId="0" borderId="31" xfId="59" applyFont="1" applyBorder="1" applyAlignment="1">
      <alignment horizontal="center" vertical="center" wrapText="1"/>
      <protection/>
    </xf>
    <xf numFmtId="0" fontId="8" fillId="33" borderId="32" xfId="59" applyFont="1" applyFill="1" applyBorder="1" applyAlignment="1">
      <alignment horizontal="center"/>
      <protection/>
    </xf>
    <xf numFmtId="0" fontId="8" fillId="33" borderId="33" xfId="59" applyFont="1" applyFill="1" applyBorder="1" applyAlignment="1">
      <alignment horizontal="center"/>
      <protection/>
    </xf>
    <xf numFmtId="49" fontId="8" fillId="33" borderId="33" xfId="59" applyNumberFormat="1" applyFont="1" applyFill="1" applyBorder="1" applyAlignment="1">
      <alignment horizontal="center"/>
      <protection/>
    </xf>
    <xf numFmtId="0" fontId="8" fillId="33" borderId="34" xfId="59" applyFont="1" applyFill="1" applyBorder="1" applyAlignment="1">
      <alignment horizontal="center"/>
      <protection/>
    </xf>
    <xf numFmtId="0" fontId="7" fillId="0" borderId="35" xfId="59" applyFont="1" applyBorder="1" applyAlignment="1">
      <alignment horizontal="center"/>
      <protection/>
    </xf>
    <xf numFmtId="0" fontId="8" fillId="0" borderId="36" xfId="59" applyFont="1" applyFill="1" applyBorder="1" applyAlignment="1">
      <alignment horizontal="left" wrapText="1"/>
      <protection/>
    </xf>
    <xf numFmtId="0" fontId="8" fillId="0" borderId="37" xfId="59" applyFont="1" applyFill="1" applyBorder="1" applyAlignment="1">
      <alignment horizontal="right" wrapText="1"/>
      <protection/>
    </xf>
    <xf numFmtId="4" fontId="7" fillId="34" borderId="38" xfId="59" applyNumberFormat="1" applyFont="1" applyFill="1" applyBorder="1" applyAlignment="1">
      <alignment horizontal="right" wrapText="1"/>
      <protection/>
    </xf>
    <xf numFmtId="4" fontId="7" fillId="34" borderId="39" xfId="59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13" fillId="34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3" fontId="8" fillId="0" borderId="10" xfId="41" applyNumberFormat="1" applyFont="1" applyFill="1" applyBorder="1" applyAlignment="1">
      <alignment horizontal="right" wrapText="1"/>
      <protection/>
    </xf>
    <xf numFmtId="43" fontId="7" fillId="34" borderId="10" xfId="41" applyNumberFormat="1" applyFont="1" applyFill="1" applyBorder="1" applyAlignment="1">
      <alignment horizontal="right" wrapText="1"/>
      <protection/>
    </xf>
    <xf numFmtId="43" fontId="8" fillId="0" borderId="0" xfId="0" applyNumberFormat="1" applyFont="1" applyAlignment="1">
      <alignment/>
    </xf>
    <xf numFmtId="43" fontId="8" fillId="0" borderId="10" xfId="41" applyNumberFormat="1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43" fontId="14" fillId="0" borderId="0" xfId="0" applyNumberFormat="1" applyFont="1" applyAlignment="1">
      <alignment vertical="center"/>
    </xf>
    <xf numFmtId="43" fontId="8" fillId="0" borderId="10" xfId="41" applyNumberFormat="1" applyFont="1" applyFill="1" applyBorder="1" applyAlignment="1">
      <alignment horizontal="right"/>
      <protection/>
    </xf>
    <xf numFmtId="43" fontId="13" fillId="0" borderId="0" xfId="0" applyNumberFormat="1" applyFont="1" applyAlignment="1">
      <alignment vertical="center"/>
    </xf>
    <xf numFmtId="43" fontId="8" fillId="0" borderId="10" xfId="41" applyNumberFormat="1" applyFont="1" applyBorder="1">
      <alignment/>
      <protection/>
    </xf>
    <xf numFmtId="0" fontId="51" fillId="0" borderId="10" xfId="0" applyFont="1" applyBorder="1" applyAlignment="1">
      <alignment/>
    </xf>
    <xf numFmtId="43" fontId="8" fillId="0" borderId="10" xfId="0" applyNumberFormat="1" applyFont="1" applyBorder="1" applyAlignment="1">
      <alignment/>
    </xf>
    <xf numFmtId="194" fontId="8" fillId="0" borderId="10" xfId="0" applyNumberFormat="1" applyFont="1" applyBorder="1" applyAlignment="1">
      <alignment/>
    </xf>
    <xf numFmtId="43" fontId="14" fillId="0" borderId="10" xfId="0" applyNumberFormat="1" applyFont="1" applyBorder="1" applyAlignment="1">
      <alignment vertical="center"/>
    </xf>
    <xf numFmtId="4" fontId="51" fillId="0" borderId="0" xfId="0" applyNumberFormat="1" applyFont="1" applyAlignment="1">
      <alignment/>
    </xf>
    <xf numFmtId="0" fontId="5" fillId="0" borderId="0" xfId="62" applyFont="1" applyBorder="1" applyAlignment="1">
      <alignment horizontal="right"/>
      <protection/>
    </xf>
    <xf numFmtId="0" fontId="10" fillId="0" borderId="0" xfId="0" applyFont="1" applyFill="1" applyBorder="1" applyAlignment="1">
      <alignment horizontal="right" vertical="center"/>
    </xf>
    <xf numFmtId="43" fontId="5" fillId="0" borderId="37" xfId="35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43" fontId="5" fillId="0" borderId="40" xfId="35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top"/>
    </xf>
    <xf numFmtId="0" fontId="51" fillId="0" borderId="41" xfId="0" applyFont="1" applyBorder="1" applyAlignment="1">
      <alignment/>
    </xf>
    <xf numFmtId="0" fontId="51" fillId="0" borderId="42" xfId="0" applyFont="1" applyBorder="1" applyAlignment="1">
      <alignment/>
    </xf>
    <xf numFmtId="0" fontId="51" fillId="0" borderId="43" xfId="0" applyFont="1" applyBorder="1" applyAlignment="1">
      <alignment/>
    </xf>
    <xf numFmtId="43" fontId="5" fillId="35" borderId="13" xfId="60" applyNumberFormat="1" applyFont="1" applyFill="1" applyBorder="1" applyAlignment="1">
      <alignment vertical="center"/>
      <protection/>
    </xf>
    <xf numFmtId="43" fontId="5" fillId="35" borderId="10" xfId="52" applyFont="1" applyFill="1" applyBorder="1" applyAlignment="1">
      <alignment vertical="center"/>
    </xf>
    <xf numFmtId="0" fontId="5" fillId="35" borderId="10" xfId="60" applyFont="1" applyFill="1" applyBorder="1" applyAlignment="1">
      <alignment horizontal="center" vertical="center"/>
      <protection/>
    </xf>
    <xf numFmtId="0" fontId="5" fillId="35" borderId="10" xfId="60" applyFont="1" applyFill="1" applyBorder="1" applyAlignment="1">
      <alignment vertical="center"/>
      <protection/>
    </xf>
    <xf numFmtId="43" fontId="7" fillId="35" borderId="13" xfId="0" applyNumberFormat="1" applyFont="1" applyFill="1" applyBorder="1" applyAlignment="1">
      <alignment/>
    </xf>
    <xf numFmtId="43" fontId="7" fillId="35" borderId="13" xfId="41" applyNumberFormat="1" applyFont="1" applyFill="1" applyBorder="1" applyAlignment="1">
      <alignment horizontal="right" wrapText="1"/>
      <protection/>
    </xf>
    <xf numFmtId="0" fontId="7" fillId="36" borderId="44" xfId="59" applyFont="1" applyFill="1" applyBorder="1" applyAlignment="1">
      <alignment horizontal="center"/>
      <protection/>
    </xf>
    <xf numFmtId="0" fontId="7" fillId="37" borderId="36" xfId="59" applyFont="1" applyFill="1" applyBorder="1" applyAlignment="1">
      <alignment horizontal="left"/>
      <protection/>
    </xf>
    <xf numFmtId="0" fontId="8" fillId="37" borderId="37" xfId="59" applyFont="1" applyFill="1" applyBorder="1">
      <alignment/>
      <protection/>
    </xf>
    <xf numFmtId="0" fontId="8" fillId="37" borderId="10" xfId="59" applyFont="1" applyFill="1" applyBorder="1" applyAlignment="1">
      <alignment horizontal="center"/>
      <protection/>
    </xf>
    <xf numFmtId="0" fontId="8" fillId="37" borderId="38" xfId="59" applyFont="1" applyFill="1" applyBorder="1" applyAlignment="1">
      <alignment horizontal="center"/>
      <protection/>
    </xf>
    <xf numFmtId="0" fontId="7" fillId="37" borderId="39" xfId="59" applyFont="1" applyFill="1" applyBorder="1" applyAlignment="1">
      <alignment horizontal="center"/>
      <protection/>
    </xf>
    <xf numFmtId="0" fontId="7" fillId="38" borderId="36" xfId="59" applyFont="1" applyFill="1" applyBorder="1" applyAlignment="1">
      <alignment horizontal="left"/>
      <protection/>
    </xf>
    <xf numFmtId="4" fontId="8" fillId="38" borderId="10" xfId="59" applyNumberFormat="1" applyFont="1" applyFill="1" applyBorder="1" applyAlignment="1">
      <alignment horizontal="right" wrapText="1"/>
      <protection/>
    </xf>
    <xf numFmtId="4" fontId="7" fillId="38" borderId="38" xfId="59" applyNumberFormat="1" applyFont="1" applyFill="1" applyBorder="1" applyAlignment="1">
      <alignment horizontal="right" wrapText="1"/>
      <protection/>
    </xf>
    <xf numFmtId="4" fontId="7" fillId="37" borderId="39" xfId="59" applyNumberFormat="1" applyFont="1" applyFill="1" applyBorder="1">
      <alignment/>
      <protection/>
    </xf>
    <xf numFmtId="0" fontId="7" fillId="35" borderId="45" xfId="59" applyFont="1" applyFill="1" applyBorder="1" applyAlignment="1">
      <alignment horizontal="center"/>
      <protection/>
    </xf>
    <xf numFmtId="4" fontId="7" fillId="35" borderId="13" xfId="59" applyNumberFormat="1" applyFont="1" applyFill="1" applyBorder="1">
      <alignment/>
      <protection/>
    </xf>
    <xf numFmtId="4" fontId="7" fillId="35" borderId="46" xfId="59" applyNumberFormat="1" applyFont="1" applyFill="1" applyBorder="1" applyAlignment="1">
      <alignment horizontal="right" wrapText="1"/>
      <protection/>
    </xf>
    <xf numFmtId="4" fontId="7" fillId="35" borderId="35" xfId="59" applyNumberFormat="1" applyFont="1" applyFill="1" applyBorder="1">
      <alignment/>
      <protection/>
    </xf>
    <xf numFmtId="0" fontId="7" fillId="35" borderId="47" xfId="59" applyFont="1" applyFill="1" applyBorder="1" applyAlignment="1">
      <alignment horizontal="center"/>
      <protection/>
    </xf>
    <xf numFmtId="4" fontId="7" fillId="35" borderId="48" xfId="59" applyNumberFormat="1" applyFont="1" applyFill="1" applyBorder="1">
      <alignment/>
      <protection/>
    </xf>
    <xf numFmtId="198" fontId="10" fillId="0" borderId="10" xfId="35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198" fontId="10" fillId="37" borderId="10" xfId="35" applyNumberFormat="1" applyFont="1" applyFill="1" applyBorder="1" applyAlignment="1">
      <alignment/>
    </xf>
    <xf numFmtId="0" fontId="53" fillId="37" borderId="10" xfId="0" applyFont="1" applyFill="1" applyBorder="1" applyAlignment="1">
      <alignment/>
    </xf>
    <xf numFmtId="43" fontId="5" fillId="35" borderId="13" xfId="35" applyFont="1" applyFill="1" applyBorder="1" applyAlignment="1">
      <alignment/>
    </xf>
    <xf numFmtId="43" fontId="53" fillId="35" borderId="13" xfId="35" applyFont="1" applyFill="1" applyBorder="1" applyAlignment="1">
      <alignment/>
    </xf>
    <xf numFmtId="0" fontId="54" fillId="35" borderId="10" xfId="0" applyFont="1" applyFill="1" applyBorder="1" applyAlignment="1">
      <alignment vertical="center"/>
    </xf>
    <xf numFmtId="0" fontId="52" fillId="0" borderId="0" xfId="0" applyFont="1" applyAlignment="1">
      <alignment/>
    </xf>
    <xf numFmtId="49" fontId="54" fillId="37" borderId="10" xfId="0" applyNumberFormat="1" applyFont="1" applyFill="1" applyBorder="1" applyAlignment="1">
      <alignment vertical="center"/>
    </xf>
    <xf numFmtId="196" fontId="5" fillId="34" borderId="10" xfId="0" applyNumberFormat="1" applyFont="1" applyFill="1" applyBorder="1" applyAlignment="1">
      <alignment vertical="top"/>
    </xf>
    <xf numFmtId="43" fontId="5" fillId="34" borderId="10" xfId="35" applyFont="1" applyFill="1" applyBorder="1" applyAlignment="1">
      <alignment vertical="top"/>
    </xf>
    <xf numFmtId="43" fontId="10" fillId="37" borderId="10" xfId="35" applyFont="1" applyFill="1" applyBorder="1" applyAlignment="1">
      <alignment/>
    </xf>
    <xf numFmtId="43" fontId="5" fillId="37" borderId="10" xfId="35" applyFont="1" applyFill="1" applyBorder="1" applyAlignment="1">
      <alignment/>
    </xf>
    <xf numFmtId="43" fontId="53" fillId="37" borderId="10" xfId="35" applyFont="1" applyFill="1" applyBorder="1" applyAlignment="1">
      <alignment/>
    </xf>
    <xf numFmtId="43" fontId="54" fillId="37" borderId="10" xfId="0" applyNumberFormat="1" applyFont="1" applyFill="1" applyBorder="1" applyAlignment="1">
      <alignment vertical="top"/>
    </xf>
    <xf numFmtId="43" fontId="5" fillId="35" borderId="13" xfId="52" applyFont="1" applyFill="1" applyBorder="1" applyAlignment="1">
      <alignment vertical="center"/>
    </xf>
    <xf numFmtId="196" fontId="5" fillId="34" borderId="10" xfId="52" applyNumberFormat="1" applyFont="1" applyFill="1" applyBorder="1" applyAlignment="1">
      <alignment horizontal="center" vertical="center"/>
    </xf>
    <xf numFmtId="196" fontId="5" fillId="34" borderId="10" xfId="52" applyNumberFormat="1" applyFont="1" applyFill="1" applyBorder="1" applyAlignment="1">
      <alignment vertical="center"/>
    </xf>
    <xf numFmtId="43" fontId="5" fillId="35" borderId="13" xfId="35" applyNumberFormat="1" applyFont="1" applyFill="1" applyBorder="1" applyAlignment="1">
      <alignment/>
    </xf>
    <xf numFmtId="43" fontId="10" fillId="35" borderId="10" xfId="35" applyFont="1" applyFill="1" applyBorder="1" applyAlignment="1">
      <alignment horizontal="center"/>
    </xf>
    <xf numFmtId="43" fontId="5" fillId="35" borderId="33" xfId="35" applyNumberFormat="1" applyFont="1" applyFill="1" applyBorder="1" applyAlignment="1">
      <alignment/>
    </xf>
    <xf numFmtId="43" fontId="5" fillId="35" borderId="10" xfId="35" applyNumberFormat="1" applyFont="1" applyFill="1" applyBorder="1" applyAlignment="1">
      <alignment/>
    </xf>
    <xf numFmtId="197" fontId="5" fillId="35" borderId="10" xfId="35" applyNumberFormat="1" applyFont="1" applyFill="1" applyBorder="1" applyAlignment="1">
      <alignment/>
    </xf>
    <xf numFmtId="197" fontId="5" fillId="35" borderId="10" xfId="46" applyNumberFormat="1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5" fillId="37" borderId="25" xfId="0" applyFont="1" applyFill="1" applyBorder="1" applyAlignment="1">
      <alignment/>
    </xf>
    <xf numFmtId="43" fontId="10" fillId="37" borderId="49" xfId="37" applyFont="1" applyFill="1" applyBorder="1" applyAlignment="1">
      <alignment/>
    </xf>
    <xf numFmtId="43" fontId="10" fillId="37" borderId="26" xfId="37" applyFont="1" applyFill="1" applyBorder="1" applyAlignment="1">
      <alignment/>
    </xf>
    <xf numFmtId="43" fontId="5" fillId="37" borderId="26" xfId="35" applyNumberFormat="1" applyFont="1" applyFill="1" applyBorder="1" applyAlignment="1">
      <alignment/>
    </xf>
    <xf numFmtId="195" fontId="10" fillId="37" borderId="49" xfId="35" applyNumberFormat="1" applyFont="1" applyFill="1" applyBorder="1" applyAlignment="1">
      <alignment horizontal="center"/>
    </xf>
    <xf numFmtId="43" fontId="5" fillId="37" borderId="50" xfId="35" applyNumberFormat="1" applyFont="1" applyFill="1" applyBorder="1" applyAlignment="1">
      <alignment/>
    </xf>
    <xf numFmtId="43" fontId="10" fillId="37" borderId="26" xfId="35" applyFont="1" applyFill="1" applyBorder="1" applyAlignment="1">
      <alignment/>
    </xf>
    <xf numFmtId="194" fontId="10" fillId="37" borderId="26" xfId="36" applyFont="1" applyFill="1" applyBorder="1" applyAlignment="1">
      <alignment/>
    </xf>
    <xf numFmtId="0" fontId="5" fillId="0" borderId="14" xfId="0" applyFont="1" applyFill="1" applyBorder="1" applyAlignment="1">
      <alignment horizontal="right" vertical="center"/>
    </xf>
    <xf numFmtId="43" fontId="5" fillId="34" borderId="50" xfId="35" applyFont="1" applyFill="1" applyBorder="1" applyAlignment="1">
      <alignment vertical="top"/>
    </xf>
    <xf numFmtId="43" fontId="5" fillId="37" borderId="50" xfId="0" applyNumberFormat="1" applyFont="1" applyFill="1" applyBorder="1" applyAlignment="1">
      <alignment vertical="top"/>
    </xf>
    <xf numFmtId="43" fontId="5" fillId="35" borderId="13" xfId="35" applyNumberFormat="1" applyFont="1" applyFill="1" applyBorder="1" applyAlignment="1">
      <alignment vertical="center"/>
    </xf>
    <xf numFmtId="195" fontId="10" fillId="35" borderId="22" xfId="35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/>
    </xf>
    <xf numFmtId="43" fontId="5" fillId="35" borderId="51" xfId="35" applyNumberFormat="1" applyFont="1" applyFill="1" applyBorder="1" applyAlignment="1">
      <alignment vertical="center"/>
    </xf>
    <xf numFmtId="197" fontId="5" fillId="35" borderId="13" xfId="0" applyNumberFormat="1" applyFont="1" applyFill="1" applyBorder="1" applyAlignment="1">
      <alignment horizontal="center" vertical="center"/>
    </xf>
    <xf numFmtId="197" fontId="5" fillId="35" borderId="51" xfId="35" applyNumberFormat="1" applyFont="1" applyFill="1" applyBorder="1" applyAlignment="1">
      <alignment vertical="center"/>
    </xf>
    <xf numFmtId="40" fontId="5" fillId="34" borderId="21" xfId="35" applyNumberFormat="1" applyFont="1" applyFill="1" applyBorder="1" applyAlignment="1">
      <alignment/>
    </xf>
    <xf numFmtId="40" fontId="5" fillId="34" borderId="52" xfId="35" applyNumberFormat="1" applyFont="1" applyFill="1" applyBorder="1" applyAlignment="1">
      <alignment/>
    </xf>
    <xf numFmtId="43" fontId="5" fillId="0" borderId="52" xfId="35" applyNumberFormat="1" applyFont="1" applyFill="1" applyBorder="1" applyAlignment="1">
      <alignment/>
    </xf>
    <xf numFmtId="197" fontId="5" fillId="35" borderId="10" xfId="35" applyNumberFormat="1" applyFont="1" applyFill="1" applyBorder="1" applyAlignment="1">
      <alignment vertical="center"/>
    </xf>
    <xf numFmtId="197" fontId="5" fillId="35" borderId="10" xfId="0" applyNumberFormat="1" applyFont="1" applyFill="1" applyBorder="1" applyAlignment="1">
      <alignment horizontal="center" vertical="center"/>
    </xf>
    <xf numFmtId="197" fontId="5" fillId="35" borderId="11" xfId="35" applyNumberFormat="1" applyFont="1" applyFill="1" applyBorder="1" applyAlignment="1">
      <alignment vertical="center"/>
    </xf>
    <xf numFmtId="40" fontId="5" fillId="34" borderId="21" xfId="0" applyNumberFormat="1" applyFont="1" applyFill="1" applyBorder="1" applyAlignment="1">
      <alignment horizontal="center"/>
    </xf>
    <xf numFmtId="43" fontId="5" fillId="35" borderId="53" xfId="35" applyNumberFormat="1" applyFont="1" applyFill="1" applyBorder="1" applyAlignment="1">
      <alignment vertical="center"/>
    </xf>
    <xf numFmtId="195" fontId="10" fillId="35" borderId="19" xfId="35" applyNumberFormat="1" applyFont="1" applyFill="1" applyBorder="1" applyAlignment="1">
      <alignment horizontal="center"/>
    </xf>
    <xf numFmtId="200" fontId="5" fillId="35" borderId="54" xfId="0" applyNumberFormat="1" applyFont="1" applyFill="1" applyBorder="1" applyAlignment="1">
      <alignment horizontal="center" vertical="center"/>
    </xf>
    <xf numFmtId="200" fontId="5" fillId="35" borderId="55" xfId="35" applyNumberFormat="1" applyFont="1" applyFill="1" applyBorder="1" applyAlignment="1">
      <alignment vertical="center"/>
    </xf>
    <xf numFmtId="43" fontId="5" fillId="35" borderId="55" xfId="35" applyNumberFormat="1" applyFont="1" applyFill="1" applyBorder="1" applyAlignment="1">
      <alignment vertical="center"/>
    </xf>
    <xf numFmtId="0" fontId="7" fillId="35" borderId="10" xfId="59" applyFont="1" applyFill="1" applyBorder="1" applyAlignment="1">
      <alignment horizontal="center"/>
      <protection/>
    </xf>
    <xf numFmtId="40" fontId="7" fillId="35" borderId="10" xfId="59" applyNumberFormat="1" applyFont="1" applyFill="1" applyBorder="1" applyAlignment="1">
      <alignment vertical="center"/>
      <protection/>
    </xf>
    <xf numFmtId="40" fontId="5" fillId="35" borderId="10" xfId="59" applyNumberFormat="1" applyFont="1" applyFill="1" applyBorder="1" applyAlignment="1">
      <alignment vertical="center"/>
      <protection/>
    </xf>
    <xf numFmtId="0" fontId="7" fillId="0" borderId="0" xfId="59" applyFont="1">
      <alignment/>
      <protection/>
    </xf>
    <xf numFmtId="43" fontId="5" fillId="35" borderId="56" xfId="61" applyNumberFormat="1" applyFont="1" applyFill="1" applyBorder="1" applyAlignment="1">
      <alignment/>
      <protection/>
    </xf>
    <xf numFmtId="43" fontId="5" fillId="35" borderId="51" xfId="61" applyNumberFormat="1" applyFont="1" applyFill="1" applyBorder="1" applyAlignment="1">
      <alignment/>
      <protection/>
    </xf>
    <xf numFmtId="40" fontId="5" fillId="35" borderId="56" xfId="46" applyNumberFormat="1" applyFont="1" applyFill="1" applyBorder="1" applyAlignment="1">
      <alignment/>
    </xf>
    <xf numFmtId="40" fontId="5" fillId="35" borderId="22" xfId="46" applyNumberFormat="1" applyFont="1" applyFill="1" applyBorder="1" applyAlignment="1">
      <alignment/>
    </xf>
    <xf numFmtId="40" fontId="5" fillId="35" borderId="51" xfId="46" applyNumberFormat="1" applyFont="1" applyFill="1" applyBorder="1" applyAlignment="1">
      <alignment/>
    </xf>
    <xf numFmtId="0" fontId="7" fillId="0" borderId="0" xfId="61" applyFont="1" applyBorder="1" applyAlignment="1">
      <alignment/>
      <protection/>
    </xf>
    <xf numFmtId="40" fontId="5" fillId="34" borderId="11" xfId="46" applyNumberFormat="1" applyFont="1" applyFill="1" applyBorder="1" applyAlignment="1">
      <alignment/>
    </xf>
    <xf numFmtId="40" fontId="5" fillId="34" borderId="57" xfId="46" applyNumberFormat="1" applyFont="1" applyFill="1" applyBorder="1" applyAlignment="1">
      <alignment/>
    </xf>
    <xf numFmtId="43" fontId="7" fillId="34" borderId="0" xfId="0" applyNumberFormat="1" applyFont="1" applyFill="1" applyAlignment="1">
      <alignment vertical="center"/>
    </xf>
    <xf numFmtId="43" fontId="15" fillId="34" borderId="0" xfId="0" applyNumberFormat="1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 vertical="center"/>
    </xf>
    <xf numFmtId="4" fontId="52" fillId="35" borderId="13" xfId="59" applyNumberFormat="1" applyFont="1" applyFill="1" applyBorder="1">
      <alignment/>
      <protection/>
    </xf>
    <xf numFmtId="43" fontId="52" fillId="34" borderId="10" xfId="41" applyNumberFormat="1" applyFont="1" applyFill="1" applyBorder="1" applyAlignment="1">
      <alignment horizontal="right" wrapText="1"/>
      <protection/>
    </xf>
    <xf numFmtId="43" fontId="51" fillId="0" borderId="0" xfId="0" applyNumberFormat="1" applyFont="1" applyAlignment="1">
      <alignment/>
    </xf>
    <xf numFmtId="194" fontId="51" fillId="0" borderId="0" xfId="33" applyFont="1" applyAlignment="1">
      <alignment/>
    </xf>
    <xf numFmtId="196" fontId="5" fillId="34" borderId="10" xfId="0" applyNumberFormat="1" applyFont="1" applyFill="1" applyBorder="1" applyAlignment="1">
      <alignment horizontal="right" vertical="top"/>
    </xf>
    <xf numFmtId="0" fontId="10" fillId="0" borderId="28" xfId="0" applyFont="1" applyFill="1" applyBorder="1" applyAlignment="1">
      <alignment horizontal="left"/>
    </xf>
    <xf numFmtId="43" fontId="10" fillId="0" borderId="28" xfId="35" applyFont="1" applyFill="1" applyBorder="1" applyAlignment="1">
      <alignment horizontal="center"/>
    </xf>
    <xf numFmtId="43" fontId="10" fillId="0" borderId="10" xfId="35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94" fontId="10" fillId="0" borderId="58" xfId="33" applyFont="1" applyFill="1" applyBorder="1" applyAlignment="1">
      <alignment horizontal="right" vertical="top"/>
    </xf>
    <xf numFmtId="49" fontId="10" fillId="0" borderId="58" xfId="50" applyNumberFormat="1" applyFont="1" applyFill="1" applyBorder="1" applyAlignment="1">
      <alignment horizontal="center" vertical="top" wrapText="1"/>
    </xf>
    <xf numFmtId="194" fontId="7" fillId="0" borderId="0" xfId="33" applyFont="1" applyAlignment="1">
      <alignment/>
    </xf>
    <xf numFmtId="0" fontId="10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43" fontId="10" fillId="0" borderId="10" xfId="35" applyFont="1" applyBorder="1" applyAlignment="1">
      <alignment vertical="top"/>
    </xf>
    <xf numFmtId="43" fontId="5" fillId="0" borderId="10" xfId="52" applyFont="1" applyBorder="1" applyAlignment="1">
      <alignment horizontal="center" vertical="top"/>
    </xf>
    <xf numFmtId="43" fontId="5" fillId="34" borderId="50" xfId="0" applyNumberFormat="1" applyFont="1" applyFill="1" applyBorder="1" applyAlignment="1">
      <alignment vertical="top"/>
    </xf>
    <xf numFmtId="43" fontId="5" fillId="39" borderId="26" xfId="35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94" fontId="5" fillId="34" borderId="52" xfId="33" applyFont="1" applyFill="1" applyBorder="1" applyAlignment="1">
      <alignment/>
    </xf>
    <xf numFmtId="232" fontId="10" fillId="0" borderId="20" xfId="35" applyNumberFormat="1" applyFont="1" applyFill="1" applyBorder="1" applyAlignment="1">
      <alignment/>
    </xf>
    <xf numFmtId="232" fontId="10" fillId="0" borderId="21" xfId="35" applyNumberFormat="1" applyFont="1" applyFill="1" applyBorder="1" applyAlignment="1">
      <alignment/>
    </xf>
    <xf numFmtId="232" fontId="10" fillId="0" borderId="20" xfId="37" applyNumberFormat="1" applyFont="1" applyFill="1" applyBorder="1" applyAlignment="1">
      <alignment horizontal="center"/>
    </xf>
    <xf numFmtId="232" fontId="5" fillId="0" borderId="21" xfId="0" applyNumberFormat="1" applyFont="1" applyFill="1" applyBorder="1" applyAlignment="1">
      <alignment horizontal="center"/>
    </xf>
    <xf numFmtId="194" fontId="5" fillId="0" borderId="52" xfId="33" applyFont="1" applyFill="1" applyBorder="1" applyAlignment="1">
      <alignment/>
    </xf>
    <xf numFmtId="43" fontId="52" fillId="0" borderId="0" xfId="0" applyNumberFormat="1" applyFont="1" applyAlignment="1">
      <alignment/>
    </xf>
    <xf numFmtId="194" fontId="5" fillId="0" borderId="27" xfId="33" applyFont="1" applyBorder="1" applyAlignment="1">
      <alignment horizontal="right"/>
    </xf>
    <xf numFmtId="194" fontId="5" fillId="0" borderId="0" xfId="33" applyFont="1" applyAlignment="1">
      <alignment horizontal="right"/>
    </xf>
    <xf numFmtId="0" fontId="8" fillId="40" borderId="10" xfId="59" applyFont="1" applyFill="1" applyBorder="1" applyAlignment="1">
      <alignment horizontal="left" wrapText="1"/>
      <protection/>
    </xf>
    <xf numFmtId="0" fontId="8" fillId="40" borderId="10" xfId="59" applyFont="1" applyFill="1" applyBorder="1" applyAlignment="1">
      <alignment horizontal="right" wrapText="1"/>
      <protection/>
    </xf>
    <xf numFmtId="4" fontId="8" fillId="40" borderId="10" xfId="59" applyNumberFormat="1" applyFont="1" applyFill="1" applyBorder="1" applyAlignment="1">
      <alignment horizontal="right" wrapText="1"/>
      <protection/>
    </xf>
    <xf numFmtId="4" fontId="7" fillId="40" borderId="10" xfId="59" applyNumberFormat="1" applyFont="1" applyFill="1" applyBorder="1" applyAlignment="1">
      <alignment horizontal="right" wrapText="1"/>
      <protection/>
    </xf>
    <xf numFmtId="4" fontId="7" fillId="0" borderId="10" xfId="59" applyNumberFormat="1" applyFont="1" applyFill="1" applyBorder="1" applyAlignment="1">
      <alignment horizontal="right" wrapText="1"/>
      <protection/>
    </xf>
    <xf numFmtId="4" fontId="8" fillId="0" borderId="0" xfId="59" applyNumberFormat="1" applyFont="1" applyFill="1" applyBorder="1" applyAlignment="1">
      <alignment horizontal="right" wrapText="1"/>
      <protection/>
    </xf>
    <xf numFmtId="4" fontId="8" fillId="0" borderId="59" xfId="59" applyNumberFormat="1" applyFont="1" applyFill="1" applyBorder="1" applyAlignment="1">
      <alignment horizontal="right" wrapText="1"/>
      <protection/>
    </xf>
    <xf numFmtId="4" fontId="8" fillId="0" borderId="0" xfId="59" applyNumberFormat="1" applyFont="1" applyFill="1" applyBorder="1" applyAlignment="1">
      <alignment horizontal="right" vertical="top" wrapText="1"/>
      <protection/>
    </xf>
    <xf numFmtId="4" fontId="8" fillId="38" borderId="33" xfId="59" applyNumberFormat="1" applyFont="1" applyFill="1" applyBorder="1" applyAlignment="1">
      <alignment horizontal="right" wrapText="1"/>
      <protection/>
    </xf>
    <xf numFmtId="4" fontId="8" fillId="38" borderId="0" xfId="59" applyNumberFormat="1" applyFont="1" applyFill="1" applyBorder="1" applyAlignment="1">
      <alignment horizontal="right" wrapText="1"/>
      <protection/>
    </xf>
    <xf numFmtId="4" fontId="8" fillId="0" borderId="33" xfId="59" applyNumberFormat="1" applyFont="1" applyFill="1" applyBorder="1" applyAlignment="1">
      <alignment horizontal="right" wrapText="1"/>
      <protection/>
    </xf>
    <xf numFmtId="194" fontId="8" fillId="0" borderId="0" xfId="33" applyFont="1" applyBorder="1" applyAlignment="1">
      <alignment/>
    </xf>
    <xf numFmtId="0" fontId="5" fillId="0" borderId="60" xfId="0" applyFont="1" applyFill="1" applyBorder="1" applyAlignment="1">
      <alignment/>
    </xf>
    <xf numFmtId="4" fontId="10" fillId="34" borderId="58" xfId="33" applyNumberFormat="1" applyFont="1" applyFill="1" applyBorder="1" applyAlignment="1">
      <alignment horizontal="right" vertical="top"/>
    </xf>
    <xf numFmtId="43" fontId="10" fillId="0" borderId="28" xfId="35" applyFont="1" applyFill="1" applyBorder="1" applyAlignment="1">
      <alignment vertical="top"/>
    </xf>
    <xf numFmtId="43" fontId="10" fillId="0" borderId="28" xfId="35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1" fillId="0" borderId="0" xfId="0" applyFont="1" applyAlignment="1">
      <alignment vertical="top"/>
    </xf>
    <xf numFmtId="43" fontId="5" fillId="0" borderId="21" xfId="35" applyNumberFormat="1" applyFont="1" applyFill="1" applyBorder="1" applyAlignment="1">
      <alignment/>
    </xf>
    <xf numFmtId="40" fontId="5" fillId="0" borderId="21" xfId="35" applyNumberFormat="1" applyFont="1" applyFill="1" applyBorder="1" applyAlignment="1">
      <alignment/>
    </xf>
    <xf numFmtId="40" fontId="5" fillId="0" borderId="52" xfId="35" applyNumberFormat="1" applyFont="1" applyFill="1" applyBorder="1" applyAlignment="1">
      <alignment/>
    </xf>
    <xf numFmtId="0" fontId="51" fillId="0" borderId="0" xfId="0" applyFont="1" applyFill="1" applyAlignment="1">
      <alignment/>
    </xf>
    <xf numFmtId="232" fontId="5" fillId="0" borderId="21" xfId="35" applyNumberFormat="1" applyFont="1" applyFill="1" applyBorder="1" applyAlignment="1">
      <alignment/>
    </xf>
    <xf numFmtId="43" fontId="10" fillId="0" borderId="61" xfId="35" applyNumberFormat="1" applyFont="1" applyFill="1" applyBorder="1" applyAlignment="1">
      <alignment/>
    </xf>
    <xf numFmtId="43" fontId="10" fillId="0" borderId="62" xfId="35" applyNumberFormat="1" applyFont="1" applyFill="1" applyBorder="1" applyAlignment="1">
      <alignment/>
    </xf>
    <xf numFmtId="0" fontId="51" fillId="0" borderId="28" xfId="0" applyFont="1" applyFill="1" applyBorder="1" applyAlignment="1">
      <alignment horizontal="center"/>
    </xf>
    <xf numFmtId="40" fontId="5" fillId="34" borderId="52" xfId="35" applyNumberFormat="1" applyFont="1" applyFill="1" applyBorder="1" applyAlignment="1">
      <alignment horizontal="right"/>
    </xf>
    <xf numFmtId="0" fontId="51" fillId="0" borderId="62" xfId="0" applyFont="1" applyBorder="1" applyAlignment="1">
      <alignment horizontal="center"/>
    </xf>
    <xf numFmtId="0" fontId="51" fillId="0" borderId="62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1" fillId="0" borderId="20" xfId="0" applyFont="1" applyFill="1" applyBorder="1" applyAlignment="1">
      <alignment horizontal="left"/>
    </xf>
    <xf numFmtId="43" fontId="51" fillId="0" borderId="61" xfId="35" applyNumberFormat="1" applyFont="1" applyFill="1" applyBorder="1" applyAlignment="1">
      <alignment/>
    </xf>
    <xf numFmtId="43" fontId="51" fillId="0" borderId="62" xfId="35" applyNumberFormat="1" applyFont="1" applyFill="1" applyBorder="1" applyAlignment="1">
      <alignment/>
    </xf>
    <xf numFmtId="43" fontId="52" fillId="0" borderId="62" xfId="35" applyNumberFormat="1" applyFont="1" applyFill="1" applyBorder="1" applyAlignment="1">
      <alignment/>
    </xf>
    <xf numFmtId="43" fontId="51" fillId="0" borderId="61" xfId="37" applyFont="1" applyFill="1" applyBorder="1" applyAlignment="1">
      <alignment horizontal="center"/>
    </xf>
    <xf numFmtId="0" fontId="52" fillId="0" borderId="62" xfId="0" applyFont="1" applyFill="1" applyBorder="1" applyAlignment="1">
      <alignment horizontal="center"/>
    </xf>
    <xf numFmtId="43" fontId="52" fillId="0" borderId="52" xfId="35" applyNumberFormat="1" applyFont="1" applyFill="1" applyBorder="1" applyAlignment="1">
      <alignment/>
    </xf>
    <xf numFmtId="0" fontId="51" fillId="0" borderId="61" xfId="0" applyFont="1" applyFill="1" applyBorder="1" applyAlignment="1">
      <alignment horizontal="left"/>
    </xf>
    <xf numFmtId="43" fontId="51" fillId="0" borderId="61" xfId="35" applyFont="1" applyFill="1" applyBorder="1" applyAlignment="1">
      <alignment horizontal="center"/>
    </xf>
    <xf numFmtId="40" fontId="54" fillId="0" borderId="21" xfId="35" applyNumberFormat="1" applyFont="1" applyFill="1" applyBorder="1" applyAlignment="1">
      <alignment/>
    </xf>
    <xf numFmtId="40" fontId="52" fillId="0" borderId="26" xfId="35" applyNumberFormat="1" applyFont="1" applyFill="1" applyBorder="1" applyAlignment="1">
      <alignment/>
    </xf>
    <xf numFmtId="40" fontId="52" fillId="0" borderId="50" xfId="35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94" fontId="10" fillId="0" borderId="63" xfId="33" applyFont="1" applyFill="1" applyBorder="1" applyAlignment="1">
      <alignment/>
    </xf>
    <xf numFmtId="49" fontId="10" fillId="0" borderId="26" xfId="60" applyNumberFormat="1" applyFont="1" applyBorder="1" applyAlignment="1">
      <alignment horizontal="left" vertical="center"/>
      <protection/>
    </xf>
    <xf numFmtId="194" fontId="10" fillId="0" borderId="52" xfId="33" applyFont="1" applyFill="1" applyBorder="1" applyAlignment="1">
      <alignment/>
    </xf>
    <xf numFmtId="40" fontId="5" fillId="0" borderId="21" xfId="0" applyNumberFormat="1" applyFont="1" applyFill="1" applyBorder="1" applyAlignment="1">
      <alignment horizontal="center"/>
    </xf>
    <xf numFmtId="194" fontId="8" fillId="0" borderId="0" xfId="33" applyFont="1" applyBorder="1" applyAlignment="1">
      <alignment/>
    </xf>
    <xf numFmtId="194" fontId="8" fillId="0" borderId="0" xfId="33" applyFont="1" applyFill="1" applyBorder="1" applyAlignment="1">
      <alignment/>
    </xf>
    <xf numFmtId="194" fontId="7" fillId="0" borderId="0" xfId="33" applyFont="1" applyBorder="1" applyAlignment="1">
      <alignment/>
    </xf>
    <xf numFmtId="194" fontId="5" fillId="0" borderId="0" xfId="33" applyFont="1" applyBorder="1" applyAlignment="1">
      <alignment horizontal="right"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41" borderId="10" xfId="59" applyFont="1" applyFill="1" applyBorder="1" applyAlignment="1">
      <alignment horizontal="left"/>
      <protection/>
    </xf>
    <xf numFmtId="0" fontId="8" fillId="41" borderId="10" xfId="59" applyFont="1" applyFill="1" applyBorder="1">
      <alignment/>
      <protection/>
    </xf>
    <xf numFmtId="0" fontId="8" fillId="41" borderId="10" xfId="59" applyFont="1" applyFill="1" applyBorder="1" applyAlignment="1">
      <alignment horizontal="center"/>
      <protection/>
    </xf>
    <xf numFmtId="0" fontId="7" fillId="41" borderId="10" xfId="59" applyFont="1" applyFill="1" applyBorder="1" applyAlignment="1">
      <alignment horizontal="center"/>
      <protection/>
    </xf>
    <xf numFmtId="0" fontId="7" fillId="42" borderId="10" xfId="59" applyFont="1" applyFill="1" applyBorder="1" applyAlignment="1">
      <alignment horizontal="left"/>
      <protection/>
    </xf>
    <xf numFmtId="4" fontId="8" fillId="42" borderId="10" xfId="59" applyNumberFormat="1" applyFont="1" applyFill="1" applyBorder="1" applyAlignment="1">
      <alignment horizontal="right" wrapText="1"/>
      <protection/>
    </xf>
    <xf numFmtId="4" fontId="8" fillId="41" borderId="10" xfId="59" applyNumberFormat="1" applyFont="1" applyFill="1" applyBorder="1" applyAlignment="1">
      <alignment horizontal="right" wrapText="1"/>
      <protection/>
    </xf>
    <xf numFmtId="4" fontId="7" fillId="41" borderId="10" xfId="59" applyNumberFormat="1" applyFont="1" applyFill="1" applyBorder="1" applyAlignment="1">
      <alignment horizontal="right" wrapText="1"/>
      <protection/>
    </xf>
    <xf numFmtId="4" fontId="7" fillId="42" borderId="10" xfId="59" applyNumberFormat="1" applyFont="1" applyFill="1" applyBorder="1" applyAlignment="1">
      <alignment horizontal="right" wrapText="1"/>
      <protection/>
    </xf>
    <xf numFmtId="4" fontId="8" fillId="40" borderId="10" xfId="59" applyNumberFormat="1" applyFont="1" applyFill="1" applyBorder="1" applyAlignment="1">
      <alignment horizontal="right" vertical="top" wrapText="1"/>
      <protection/>
    </xf>
    <xf numFmtId="40" fontId="7" fillId="40" borderId="10" xfId="59" applyNumberFormat="1" applyFont="1" applyFill="1" applyBorder="1" applyAlignment="1">
      <alignment vertical="center"/>
      <protection/>
    </xf>
    <xf numFmtId="40" fontId="5" fillId="40" borderId="10" xfId="59" applyNumberFormat="1" applyFont="1" applyFill="1" applyBorder="1" applyAlignment="1">
      <alignment vertical="center"/>
      <protection/>
    </xf>
    <xf numFmtId="43" fontId="51" fillId="0" borderId="64" xfId="35" applyNumberFormat="1" applyFont="1" applyFill="1" applyBorder="1" applyAlignment="1">
      <alignment/>
    </xf>
    <xf numFmtId="43" fontId="54" fillId="13" borderId="21" xfId="35" applyNumberFormat="1" applyFont="1" applyFill="1" applyBorder="1" applyAlignment="1">
      <alignment/>
    </xf>
    <xf numFmtId="0" fontId="54" fillId="13" borderId="21" xfId="0" applyFont="1" applyFill="1" applyBorder="1" applyAlignment="1">
      <alignment horizontal="center"/>
    </xf>
    <xf numFmtId="194" fontId="54" fillId="13" borderId="52" xfId="33" applyFont="1" applyFill="1" applyBorder="1" applyAlignment="1">
      <alignment/>
    </xf>
    <xf numFmtId="0" fontId="5" fillId="37" borderId="60" xfId="0" applyFont="1" applyFill="1" applyBorder="1" applyAlignment="1">
      <alignment/>
    </xf>
    <xf numFmtId="43" fontId="10" fillId="37" borderId="61" xfId="35" applyNumberFormat="1" applyFont="1" applyFill="1" applyBorder="1" applyAlignment="1">
      <alignment/>
    </xf>
    <xf numFmtId="43" fontId="10" fillId="37" borderId="62" xfId="35" applyNumberFormat="1" applyFont="1" applyFill="1" applyBorder="1" applyAlignment="1">
      <alignment/>
    </xf>
    <xf numFmtId="43" fontId="5" fillId="37" borderId="65" xfId="35" applyNumberFormat="1" applyFont="1" applyFill="1" applyBorder="1" applyAlignment="1">
      <alignment/>
    </xf>
    <xf numFmtId="43" fontId="10" fillId="37" borderId="65" xfId="35" applyFont="1" applyFill="1" applyBorder="1" applyAlignment="1">
      <alignment horizontal="center"/>
    </xf>
    <xf numFmtId="0" fontId="5" fillId="37" borderId="65" xfId="0" applyFont="1" applyFill="1" applyBorder="1" applyAlignment="1">
      <alignment horizontal="center"/>
    </xf>
    <xf numFmtId="43" fontId="5" fillId="37" borderId="66" xfId="35" applyNumberFormat="1" applyFont="1" applyFill="1" applyBorder="1" applyAlignment="1">
      <alignment/>
    </xf>
    <xf numFmtId="0" fontId="10" fillId="37" borderId="6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0" fontId="5" fillId="34" borderId="26" xfId="35" applyNumberFormat="1" applyFont="1" applyFill="1" applyBorder="1" applyAlignment="1">
      <alignment/>
    </xf>
    <xf numFmtId="40" fontId="5" fillId="34" borderId="50" xfId="46" applyNumberFormat="1" applyFont="1" applyFill="1" applyBorder="1" applyAlignment="1">
      <alignment/>
    </xf>
    <xf numFmtId="0" fontId="5" fillId="37" borderId="26" xfId="0" applyFont="1" applyFill="1" applyBorder="1" applyAlignment="1">
      <alignment horizontal="center"/>
    </xf>
    <xf numFmtId="40" fontId="5" fillId="37" borderId="26" xfId="35" applyNumberFormat="1" applyFont="1" applyFill="1" applyBorder="1" applyAlignment="1">
      <alignment/>
    </xf>
    <xf numFmtId="40" fontId="5" fillId="37" borderId="50" xfId="46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top"/>
    </xf>
    <xf numFmtId="43" fontId="10" fillId="13" borderId="26" xfId="35" applyFont="1" applyFill="1" applyBorder="1" applyAlignment="1">
      <alignment/>
    </xf>
    <xf numFmtId="43" fontId="5" fillId="13" borderId="26" xfId="35" applyFont="1" applyFill="1" applyBorder="1" applyAlignment="1">
      <alignment/>
    </xf>
    <xf numFmtId="194" fontId="10" fillId="13" borderId="26" xfId="36" applyFont="1" applyFill="1" applyBorder="1" applyAlignment="1">
      <alignment/>
    </xf>
    <xf numFmtId="0" fontId="5" fillId="13" borderId="26" xfId="0" applyFont="1" applyFill="1" applyBorder="1" applyAlignment="1">
      <alignment horizontal="center"/>
    </xf>
    <xf numFmtId="43" fontId="5" fillId="13" borderId="50" xfId="0" applyNumberFormat="1" applyFont="1" applyFill="1" applyBorder="1" applyAlignment="1">
      <alignment vertical="top"/>
    </xf>
    <xf numFmtId="0" fontId="54" fillId="13" borderId="25" xfId="0" applyFont="1" applyFill="1" applyBorder="1" applyAlignment="1">
      <alignment horizontal="left"/>
    </xf>
    <xf numFmtId="40" fontId="5" fillId="13" borderId="26" xfId="35" applyNumberFormat="1" applyFont="1" applyFill="1" applyBorder="1" applyAlignment="1">
      <alignment/>
    </xf>
    <xf numFmtId="40" fontId="5" fillId="13" borderId="50" xfId="46" applyNumberFormat="1" applyFont="1" applyFill="1" applyBorder="1" applyAlignment="1">
      <alignment/>
    </xf>
    <xf numFmtId="43" fontId="10" fillId="13" borderId="49" xfId="35" applyFont="1" applyFill="1" applyBorder="1" applyAlignment="1">
      <alignment/>
    </xf>
    <xf numFmtId="194" fontId="10" fillId="13" borderId="49" xfId="36" applyFont="1" applyFill="1" applyBorder="1" applyAlignment="1">
      <alignment/>
    </xf>
    <xf numFmtId="43" fontId="10" fillId="13" borderId="26" xfId="35" applyFont="1" applyFill="1" applyBorder="1" applyAlignment="1">
      <alignment horizontal="center"/>
    </xf>
    <xf numFmtId="43" fontId="5" fillId="13" borderId="50" xfId="35" applyFont="1" applyFill="1" applyBorder="1" applyAlignment="1">
      <alignment vertical="top"/>
    </xf>
    <xf numFmtId="0" fontId="54" fillId="13" borderId="67" xfId="0" applyFont="1" applyFill="1" applyBorder="1" applyAlignment="1">
      <alignment horizontal="left"/>
    </xf>
    <xf numFmtId="43" fontId="10" fillId="13" borderId="68" xfId="35" applyFont="1" applyFill="1" applyBorder="1" applyAlignment="1">
      <alignment/>
    </xf>
    <xf numFmtId="43" fontId="10" fillId="13" borderId="68" xfId="35" applyFont="1" applyFill="1" applyBorder="1" applyAlignment="1">
      <alignment horizontal="center"/>
    </xf>
    <xf numFmtId="43" fontId="5" fillId="13" borderId="68" xfId="35" applyFont="1" applyFill="1" applyBorder="1" applyAlignment="1">
      <alignment/>
    </xf>
    <xf numFmtId="194" fontId="10" fillId="13" borderId="68" xfId="36" applyFont="1" applyFill="1" applyBorder="1" applyAlignment="1">
      <alignment/>
    </xf>
    <xf numFmtId="0" fontId="5" fillId="13" borderId="68" xfId="0" applyFont="1" applyFill="1" applyBorder="1" applyAlignment="1">
      <alignment horizontal="center"/>
    </xf>
    <xf numFmtId="43" fontId="5" fillId="13" borderId="69" xfId="35" applyFont="1" applyFill="1" applyBorder="1" applyAlignment="1">
      <alignment vertical="top"/>
    </xf>
    <xf numFmtId="40" fontId="5" fillId="13" borderId="68" xfId="35" applyNumberFormat="1" applyFont="1" applyFill="1" applyBorder="1" applyAlignment="1">
      <alignment/>
    </xf>
    <xf numFmtId="40" fontId="5" fillId="13" borderId="69" xfId="46" applyNumberFormat="1" applyFont="1" applyFill="1" applyBorder="1" applyAlignment="1">
      <alignment/>
    </xf>
    <xf numFmtId="43" fontId="54" fillId="13" borderId="52" xfId="35" applyNumberFormat="1" applyFont="1" applyFill="1" applyBorder="1" applyAlignment="1">
      <alignment/>
    </xf>
    <xf numFmtId="43" fontId="5" fillId="13" borderId="21" xfId="35" applyNumberFormat="1" applyFont="1" applyFill="1" applyBorder="1" applyAlignment="1">
      <alignment/>
    </xf>
    <xf numFmtId="40" fontId="54" fillId="13" borderId="21" xfId="35" applyNumberFormat="1" applyFont="1" applyFill="1" applyBorder="1" applyAlignment="1">
      <alignment/>
    </xf>
    <xf numFmtId="40" fontId="54" fillId="13" borderId="52" xfId="35" applyNumberFormat="1" applyFont="1" applyFill="1" applyBorder="1" applyAlignment="1">
      <alignment/>
    </xf>
    <xf numFmtId="0" fontId="54" fillId="13" borderId="20" xfId="0" applyFont="1" applyFill="1" applyBorder="1" applyAlignment="1">
      <alignment horizontal="left"/>
    </xf>
    <xf numFmtId="43" fontId="54" fillId="13" borderId="20" xfId="35" applyNumberFormat="1" applyFont="1" applyFill="1" applyBorder="1" applyAlignment="1">
      <alignment/>
    </xf>
    <xf numFmtId="43" fontId="54" fillId="13" borderId="20" xfId="37" applyFont="1" applyFill="1" applyBorder="1" applyAlignment="1">
      <alignment horizontal="center"/>
    </xf>
    <xf numFmtId="43" fontId="54" fillId="13" borderId="20" xfId="35" applyFont="1" applyFill="1" applyBorder="1" applyAlignment="1">
      <alignment horizontal="center"/>
    </xf>
    <xf numFmtId="232" fontId="54" fillId="13" borderId="21" xfId="35" applyNumberFormat="1" applyFont="1" applyFill="1" applyBorder="1" applyAlignment="1">
      <alignment/>
    </xf>
    <xf numFmtId="232" fontId="54" fillId="13" borderId="21" xfId="0" applyNumberFormat="1" applyFont="1" applyFill="1" applyBorder="1" applyAlignment="1">
      <alignment horizontal="center"/>
    </xf>
    <xf numFmtId="232" fontId="54" fillId="13" borderId="20" xfId="35" applyNumberFormat="1" applyFont="1" applyFill="1" applyBorder="1" applyAlignment="1">
      <alignment/>
    </xf>
    <xf numFmtId="232" fontId="54" fillId="13" borderId="20" xfId="37" applyNumberFormat="1" applyFont="1" applyFill="1" applyBorder="1" applyAlignment="1">
      <alignment horizontal="center"/>
    </xf>
    <xf numFmtId="194" fontId="54" fillId="13" borderId="21" xfId="33" applyFont="1" applyFill="1" applyBorder="1" applyAlignment="1">
      <alignment horizontal="center"/>
    </xf>
    <xf numFmtId="194" fontId="54" fillId="13" borderId="26" xfId="33" applyFont="1" applyFill="1" applyBorder="1" applyAlignment="1">
      <alignment horizontal="center"/>
    </xf>
    <xf numFmtId="0" fontId="54" fillId="13" borderId="26" xfId="0" applyFont="1" applyFill="1" applyBorder="1" applyAlignment="1">
      <alignment horizontal="center"/>
    </xf>
    <xf numFmtId="194" fontId="54" fillId="13" borderId="26" xfId="33" applyFont="1" applyFill="1" applyBorder="1" applyAlignment="1">
      <alignment/>
    </xf>
    <xf numFmtId="40" fontId="52" fillId="13" borderId="26" xfId="35" applyNumberFormat="1" applyFont="1" applyFill="1" applyBorder="1" applyAlignment="1">
      <alignment/>
    </xf>
    <xf numFmtId="40" fontId="52" fillId="13" borderId="50" xfId="35" applyNumberFormat="1" applyFont="1" applyFill="1" applyBorder="1" applyAlignment="1">
      <alignment/>
    </xf>
    <xf numFmtId="40" fontId="54" fillId="13" borderId="26" xfId="35" applyNumberFormat="1" applyFont="1" applyFill="1" applyBorder="1" applyAlignment="1">
      <alignment/>
    </xf>
    <xf numFmtId="40" fontId="54" fillId="13" borderId="50" xfId="35" applyNumberFormat="1" applyFont="1" applyFill="1" applyBorder="1" applyAlignment="1">
      <alignment/>
    </xf>
    <xf numFmtId="0" fontId="54" fillId="13" borderId="70" xfId="0" applyFont="1" applyFill="1" applyBorder="1" applyAlignment="1">
      <alignment horizontal="center"/>
    </xf>
    <xf numFmtId="194" fontId="54" fillId="13" borderId="68" xfId="33" applyFont="1" applyFill="1" applyBorder="1" applyAlignment="1">
      <alignment horizontal="center"/>
    </xf>
    <xf numFmtId="43" fontId="54" fillId="13" borderId="71" xfId="35" applyNumberFormat="1" applyFont="1" applyFill="1" applyBorder="1" applyAlignment="1">
      <alignment/>
    </xf>
    <xf numFmtId="0" fontId="54" fillId="13" borderId="68" xfId="0" applyFont="1" applyFill="1" applyBorder="1" applyAlignment="1">
      <alignment horizontal="center"/>
    </xf>
    <xf numFmtId="194" fontId="54" fillId="13" borderId="69" xfId="33" applyFont="1" applyFill="1" applyBorder="1" applyAlignment="1">
      <alignment/>
    </xf>
    <xf numFmtId="40" fontId="54" fillId="13" borderId="68" xfId="35" applyNumberFormat="1" applyFont="1" applyFill="1" applyBorder="1" applyAlignment="1">
      <alignment/>
    </xf>
    <xf numFmtId="40" fontId="54" fillId="13" borderId="69" xfId="35" applyNumberFormat="1" applyFont="1" applyFill="1" applyBorder="1" applyAlignment="1">
      <alignment/>
    </xf>
    <xf numFmtId="194" fontId="52" fillId="13" borderId="58" xfId="33" applyFont="1" applyFill="1" applyBorder="1" applyAlignment="1">
      <alignment/>
    </xf>
    <xf numFmtId="43" fontId="54" fillId="13" borderId="26" xfId="35" applyNumberFormat="1" applyFont="1" applyFill="1" applyBorder="1" applyAlignment="1">
      <alignment/>
    </xf>
    <xf numFmtId="43" fontId="54" fillId="13" borderId="49" xfId="37" applyFont="1" applyFill="1" applyBorder="1" applyAlignment="1">
      <alignment horizontal="center"/>
    </xf>
    <xf numFmtId="43" fontId="54" fillId="13" borderId="26" xfId="35" applyFont="1" applyFill="1" applyBorder="1" applyAlignment="1">
      <alignment horizontal="center"/>
    </xf>
    <xf numFmtId="0" fontId="54" fillId="13" borderId="72" xfId="0" applyFont="1" applyFill="1" applyBorder="1" applyAlignment="1">
      <alignment horizontal="left"/>
    </xf>
    <xf numFmtId="43" fontId="54" fillId="13" borderId="70" xfId="35" applyNumberFormat="1" applyFont="1" applyFill="1" applyBorder="1" applyAlignment="1">
      <alignment/>
    </xf>
    <xf numFmtId="43" fontId="54" fillId="13" borderId="70" xfId="35" applyFont="1" applyFill="1" applyBorder="1" applyAlignment="1">
      <alignment horizontal="center"/>
    </xf>
    <xf numFmtId="0" fontId="54" fillId="13" borderId="68" xfId="0" applyFont="1" applyFill="1" applyBorder="1" applyAlignment="1">
      <alignment horizontal="left"/>
    </xf>
    <xf numFmtId="194" fontId="52" fillId="13" borderId="73" xfId="33" applyFont="1" applyFill="1" applyBorder="1" applyAlignment="1">
      <alignment/>
    </xf>
    <xf numFmtId="43" fontId="54" fillId="13" borderId="68" xfId="35" applyNumberFormat="1" applyFont="1" applyFill="1" applyBorder="1" applyAlignment="1">
      <alignment/>
    </xf>
    <xf numFmtId="43" fontId="54" fillId="13" borderId="74" xfId="37" applyFont="1" applyFill="1" applyBorder="1" applyAlignment="1">
      <alignment horizontal="center"/>
    </xf>
    <xf numFmtId="43" fontId="54" fillId="13" borderId="74" xfId="35" applyNumberFormat="1" applyFont="1" applyFill="1" applyBorder="1" applyAlignment="1">
      <alignment/>
    </xf>
    <xf numFmtId="43" fontId="54" fillId="13" borderId="74" xfId="35" applyFont="1" applyFill="1" applyBorder="1" applyAlignment="1">
      <alignment horizontal="center"/>
    </xf>
    <xf numFmtId="43" fontId="5" fillId="35" borderId="45" xfId="35" applyNumberFormat="1" applyFont="1" applyFill="1" applyBorder="1" applyAlignment="1">
      <alignment vertical="center"/>
    </xf>
    <xf numFmtId="194" fontId="5" fillId="34" borderId="63" xfId="33" applyFont="1" applyFill="1" applyBorder="1" applyAlignment="1">
      <alignment horizontal="center"/>
    </xf>
    <xf numFmtId="194" fontId="5" fillId="34" borderId="63" xfId="33" applyFont="1" applyFill="1" applyBorder="1" applyAlignment="1">
      <alignment/>
    </xf>
    <xf numFmtId="194" fontId="54" fillId="13" borderId="63" xfId="33" applyFont="1" applyFill="1" applyBorder="1" applyAlignment="1">
      <alignment/>
    </xf>
    <xf numFmtId="194" fontId="5" fillId="0" borderId="63" xfId="33" applyFont="1" applyFill="1" applyBorder="1" applyAlignment="1">
      <alignment/>
    </xf>
    <xf numFmtId="194" fontId="52" fillId="0" borderId="75" xfId="33" applyFont="1" applyFill="1" applyBorder="1" applyAlignment="1">
      <alignment/>
    </xf>
    <xf numFmtId="194" fontId="54" fillId="13" borderId="76" xfId="33" applyFont="1" applyFill="1" applyBorder="1" applyAlignment="1">
      <alignment/>
    </xf>
    <xf numFmtId="194" fontId="54" fillId="13" borderId="77" xfId="33" applyFont="1" applyFill="1" applyBorder="1" applyAlignment="1">
      <alignment/>
    </xf>
    <xf numFmtId="194" fontId="54" fillId="13" borderId="78" xfId="33" applyFont="1" applyFill="1" applyBorder="1" applyAlignment="1">
      <alignment/>
    </xf>
    <xf numFmtId="197" fontId="5" fillId="35" borderId="79" xfId="35" applyNumberFormat="1" applyFont="1" applyFill="1" applyBorder="1" applyAlignment="1">
      <alignment vertical="center"/>
    </xf>
    <xf numFmtId="40" fontId="5" fillId="34" borderId="80" xfId="35" applyNumberFormat="1" applyFont="1" applyFill="1" applyBorder="1" applyAlignment="1">
      <alignment/>
    </xf>
    <xf numFmtId="194" fontId="10" fillId="34" borderId="52" xfId="33" applyFont="1" applyFill="1" applyBorder="1" applyAlignment="1">
      <alignment/>
    </xf>
    <xf numFmtId="40" fontId="10" fillId="34" borderId="21" xfId="35" applyNumberFormat="1" applyFont="1" applyFill="1" applyBorder="1" applyAlignment="1">
      <alignment/>
    </xf>
    <xf numFmtId="40" fontId="10" fillId="34" borderId="21" xfId="0" applyNumberFormat="1" applyFont="1" applyFill="1" applyBorder="1" applyAlignment="1">
      <alignment horizontal="center"/>
    </xf>
    <xf numFmtId="40" fontId="10" fillId="34" borderId="52" xfId="35" applyNumberFormat="1" applyFont="1" applyFill="1" applyBorder="1" applyAlignment="1">
      <alignment/>
    </xf>
    <xf numFmtId="40" fontId="54" fillId="13" borderId="21" xfId="0" applyNumberFormat="1" applyFont="1" applyFill="1" applyBorder="1" applyAlignment="1">
      <alignment horizontal="center"/>
    </xf>
    <xf numFmtId="43" fontId="54" fillId="13" borderId="49" xfId="35" applyNumberFormat="1" applyFont="1" applyFill="1" applyBorder="1" applyAlignment="1">
      <alignment/>
    </xf>
    <xf numFmtId="0" fontId="54" fillId="13" borderId="26" xfId="0" applyFont="1" applyFill="1" applyBorder="1" applyAlignment="1">
      <alignment horizontal="left"/>
    </xf>
    <xf numFmtId="43" fontId="54" fillId="13" borderId="49" xfId="35" applyFont="1" applyFill="1" applyBorder="1" applyAlignment="1">
      <alignment horizontal="center"/>
    </xf>
    <xf numFmtId="194" fontId="54" fillId="13" borderId="50" xfId="33" applyFont="1" applyFill="1" applyBorder="1" applyAlignment="1">
      <alignment/>
    </xf>
    <xf numFmtId="43" fontId="54" fillId="13" borderId="81" xfId="35" applyNumberFormat="1" applyFont="1" applyFill="1" applyBorder="1" applyAlignment="1">
      <alignment/>
    </xf>
    <xf numFmtId="43" fontId="54" fillId="13" borderId="81" xfId="37" applyFont="1" applyFill="1" applyBorder="1" applyAlignment="1">
      <alignment horizontal="center"/>
    </xf>
    <xf numFmtId="0" fontId="54" fillId="13" borderId="70" xfId="0" applyFont="1" applyFill="1" applyBorder="1" applyAlignment="1">
      <alignment horizontal="left"/>
    </xf>
    <xf numFmtId="0" fontId="54" fillId="13" borderId="33" xfId="0" applyFont="1" applyFill="1" applyBorder="1" applyAlignment="1">
      <alignment horizontal="left"/>
    </xf>
    <xf numFmtId="49" fontId="54" fillId="13" borderId="68" xfId="60" applyNumberFormat="1" applyFont="1" applyFill="1" applyBorder="1" applyAlignment="1">
      <alignment horizontal="left" vertical="center"/>
      <protection/>
    </xf>
    <xf numFmtId="40" fontId="54" fillId="13" borderId="33" xfId="0" applyNumberFormat="1" applyFont="1" applyFill="1" applyBorder="1" applyAlignment="1">
      <alignment horizontal="center"/>
    </xf>
    <xf numFmtId="40" fontId="54" fillId="13" borderId="71" xfId="35" applyNumberFormat="1" applyFont="1" applyFill="1" applyBorder="1" applyAlignment="1">
      <alignment/>
    </xf>
    <xf numFmtId="194" fontId="54" fillId="13" borderId="66" xfId="33" applyFont="1" applyFill="1" applyBorder="1" applyAlignment="1">
      <alignment/>
    </xf>
    <xf numFmtId="0" fontId="54" fillId="13" borderId="61" xfId="0" applyFont="1" applyFill="1" applyBorder="1" applyAlignment="1">
      <alignment horizontal="left"/>
    </xf>
    <xf numFmtId="43" fontId="54" fillId="13" borderId="61" xfId="35" applyNumberFormat="1" applyFont="1" applyFill="1" applyBorder="1" applyAlignment="1">
      <alignment/>
    </xf>
    <xf numFmtId="43" fontId="54" fillId="13" borderId="62" xfId="35" applyNumberFormat="1" applyFont="1" applyFill="1" applyBorder="1" applyAlignment="1">
      <alignment/>
    </xf>
    <xf numFmtId="43" fontId="54" fillId="13" borderId="61" xfId="35" applyFont="1" applyFill="1" applyBorder="1" applyAlignment="1">
      <alignment horizontal="center"/>
    </xf>
    <xf numFmtId="0" fontId="54" fillId="13" borderId="62" xfId="0" applyFont="1" applyFill="1" applyBorder="1" applyAlignment="1">
      <alignment horizontal="center"/>
    </xf>
    <xf numFmtId="40" fontId="5" fillId="13" borderId="21" xfId="35" applyNumberFormat="1" applyFont="1" applyFill="1" applyBorder="1" applyAlignment="1">
      <alignment/>
    </xf>
    <xf numFmtId="40" fontId="5" fillId="13" borderId="21" xfId="0" applyNumberFormat="1" applyFont="1" applyFill="1" applyBorder="1" applyAlignment="1">
      <alignment horizontal="center"/>
    </xf>
    <xf numFmtId="40" fontId="5" fillId="13" borderId="52" xfId="35" applyNumberFormat="1" applyFont="1" applyFill="1" applyBorder="1" applyAlignment="1">
      <alignment/>
    </xf>
    <xf numFmtId="194" fontId="54" fillId="13" borderId="70" xfId="33" applyFont="1" applyFill="1" applyBorder="1" applyAlignment="1">
      <alignment horizontal="center"/>
    </xf>
    <xf numFmtId="43" fontId="54" fillId="13" borderId="20" xfId="37" applyNumberFormat="1" applyFont="1" applyFill="1" applyBorder="1" applyAlignment="1">
      <alignment/>
    </xf>
    <xf numFmtId="43" fontId="54" fillId="13" borderId="21" xfId="37" applyNumberFormat="1" applyFont="1" applyFill="1" applyBorder="1" applyAlignment="1">
      <alignment/>
    </xf>
    <xf numFmtId="43" fontId="54" fillId="13" borderId="61" xfId="37" applyNumberFormat="1" applyFont="1" applyFill="1" applyBorder="1" applyAlignment="1">
      <alignment/>
    </xf>
    <xf numFmtId="43" fontId="54" fillId="13" borderId="62" xfId="37" applyNumberFormat="1" applyFont="1" applyFill="1" applyBorder="1" applyAlignment="1">
      <alignment/>
    </xf>
    <xf numFmtId="43" fontId="54" fillId="13" borderId="61" xfId="37" applyFont="1" applyFill="1" applyBorder="1" applyAlignment="1">
      <alignment horizontal="center"/>
    </xf>
    <xf numFmtId="194" fontId="54" fillId="13" borderId="62" xfId="33" applyFont="1" applyFill="1" applyBorder="1" applyAlignment="1">
      <alignment horizontal="center"/>
    </xf>
    <xf numFmtId="194" fontId="54" fillId="13" borderId="68" xfId="33" applyFont="1" applyFill="1" applyBorder="1" applyAlignment="1">
      <alignment/>
    </xf>
    <xf numFmtId="40" fontId="54" fillId="13" borderId="68" xfId="0" applyNumberFormat="1" applyFont="1" applyFill="1" applyBorder="1" applyAlignment="1">
      <alignment horizontal="center"/>
    </xf>
    <xf numFmtId="43" fontId="54" fillId="13" borderId="26" xfId="37" applyNumberFormat="1" applyFont="1" applyFill="1" applyBorder="1" applyAlignment="1">
      <alignment/>
    </xf>
    <xf numFmtId="43" fontId="54" fillId="13" borderId="26" xfId="37" applyFont="1" applyFill="1" applyBorder="1" applyAlignment="1">
      <alignment horizontal="center"/>
    </xf>
    <xf numFmtId="43" fontId="54" fillId="13" borderId="68" xfId="37" applyNumberFormat="1" applyFont="1" applyFill="1" applyBorder="1" applyAlignment="1">
      <alignment/>
    </xf>
    <xf numFmtId="43" fontId="54" fillId="13" borderId="68" xfId="37" applyFont="1" applyFill="1" applyBorder="1" applyAlignment="1">
      <alignment horizontal="center"/>
    </xf>
    <xf numFmtId="43" fontId="54" fillId="13" borderId="68" xfId="35" applyFont="1" applyFill="1" applyBorder="1" applyAlignment="1">
      <alignment horizontal="center"/>
    </xf>
    <xf numFmtId="194" fontId="54" fillId="13" borderId="82" xfId="33" applyFont="1" applyFill="1" applyBorder="1" applyAlignment="1">
      <alignment/>
    </xf>
    <xf numFmtId="43" fontId="10" fillId="0" borderId="68" xfId="52" applyFont="1" applyFill="1" applyBorder="1" applyAlignment="1">
      <alignment vertical="center"/>
    </xf>
    <xf numFmtId="0" fontId="8" fillId="43" borderId="10" xfId="59" applyFont="1" applyFill="1" applyBorder="1" applyAlignment="1">
      <alignment horizontal="center"/>
      <protection/>
    </xf>
    <xf numFmtId="4" fontId="7" fillId="43" borderId="13" xfId="59" applyNumberFormat="1" applyFont="1" applyFill="1" applyBorder="1">
      <alignment/>
      <protection/>
    </xf>
    <xf numFmtId="0" fontId="7" fillId="43" borderId="10" xfId="59" applyFont="1" applyFill="1" applyBorder="1" applyAlignment="1">
      <alignment horizontal="center"/>
      <protection/>
    </xf>
    <xf numFmtId="0" fontId="54" fillId="0" borderId="26" xfId="0" applyFont="1" applyFill="1" applyBorder="1" applyAlignment="1">
      <alignment horizontal="center"/>
    </xf>
    <xf numFmtId="0" fontId="51" fillId="0" borderId="0" xfId="0" applyFont="1" applyFill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20" xfId="0" applyFont="1" applyFill="1" applyBorder="1" applyAlignment="1">
      <alignment vertical="top" wrapText="1"/>
    </xf>
    <xf numFmtId="0" fontId="51" fillId="0" borderId="28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51" fillId="0" borderId="28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left"/>
    </xf>
    <xf numFmtId="0" fontId="51" fillId="0" borderId="62" xfId="0" applyFont="1" applyFill="1" applyBorder="1" applyAlignment="1">
      <alignment vertical="top" wrapText="1"/>
    </xf>
    <xf numFmtId="0" fontId="51" fillId="0" borderId="10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194" fontId="10" fillId="13" borderId="26" xfId="33" applyFont="1" applyFill="1" applyBorder="1" applyAlignment="1">
      <alignment/>
    </xf>
    <xf numFmtId="0" fontId="51" fillId="40" borderId="0" xfId="0" applyFont="1" applyFill="1" applyAlignment="1">
      <alignment/>
    </xf>
    <xf numFmtId="4" fontId="51" fillId="40" borderId="0" xfId="0" applyNumberFormat="1" applyFont="1" applyFill="1" applyAlignment="1">
      <alignment/>
    </xf>
    <xf numFmtId="0" fontId="8" fillId="40" borderId="0" xfId="59" applyFont="1" applyFill="1">
      <alignment/>
      <protection/>
    </xf>
    <xf numFmtId="0" fontId="7" fillId="40" borderId="83" xfId="59" applyFont="1" applyFill="1" applyBorder="1" applyAlignment="1">
      <alignment horizontal="center" vertical="center" wrapText="1"/>
      <protection/>
    </xf>
    <xf numFmtId="0" fontId="8" fillId="44" borderId="44" xfId="59" applyFont="1" applyFill="1" applyBorder="1" applyAlignment="1">
      <alignment horizontal="center"/>
      <protection/>
    </xf>
    <xf numFmtId="4" fontId="7" fillId="40" borderId="35" xfId="59" applyNumberFormat="1" applyFont="1" applyFill="1" applyBorder="1">
      <alignment/>
      <protection/>
    </xf>
    <xf numFmtId="0" fontId="8" fillId="40" borderId="36" xfId="59" applyFont="1" applyFill="1" applyBorder="1" applyAlignment="1">
      <alignment horizontal="center"/>
      <protection/>
    </xf>
    <xf numFmtId="4" fontId="8" fillId="40" borderId="36" xfId="59" applyNumberFormat="1" applyFont="1" applyFill="1" applyBorder="1" applyAlignment="1">
      <alignment horizontal="right" wrapText="1"/>
      <protection/>
    </xf>
    <xf numFmtId="4" fontId="8" fillId="45" borderId="36" xfId="59" applyNumberFormat="1" applyFont="1" applyFill="1" applyBorder="1" applyAlignment="1">
      <alignment horizontal="right" wrapText="1"/>
      <protection/>
    </xf>
    <xf numFmtId="0" fontId="51" fillId="0" borderId="67" xfId="0" applyFont="1" applyFill="1" applyBorder="1" applyAlignment="1">
      <alignment horizontal="left" vertical="top"/>
    </xf>
    <xf numFmtId="43" fontId="5" fillId="0" borderId="26" xfId="35" applyFont="1" applyFill="1" applyBorder="1" applyAlignment="1">
      <alignment/>
    </xf>
    <xf numFmtId="43" fontId="5" fillId="0" borderId="50" xfId="35" applyFont="1" applyFill="1" applyBorder="1" applyAlignment="1">
      <alignment vertical="top"/>
    </xf>
    <xf numFmtId="40" fontId="5" fillId="0" borderId="26" xfId="35" applyNumberFormat="1" applyFont="1" applyFill="1" applyBorder="1" applyAlignment="1">
      <alignment/>
    </xf>
    <xf numFmtId="40" fontId="5" fillId="0" borderId="50" xfId="46" applyNumberFormat="1" applyFont="1" applyFill="1" applyBorder="1" applyAlignment="1">
      <alignment/>
    </xf>
    <xf numFmtId="43" fontId="5" fillId="4" borderId="26" xfId="35" applyFont="1" applyFill="1" applyBorder="1" applyAlignment="1">
      <alignment/>
    </xf>
    <xf numFmtId="43" fontId="5" fillId="4" borderId="50" xfId="35" applyFont="1" applyFill="1" applyBorder="1" applyAlignment="1">
      <alignment vertical="top"/>
    </xf>
    <xf numFmtId="40" fontId="5" fillId="4" borderId="26" xfId="35" applyNumberFormat="1" applyFont="1" applyFill="1" applyBorder="1" applyAlignment="1">
      <alignment/>
    </xf>
    <xf numFmtId="40" fontId="5" fillId="4" borderId="50" xfId="46" applyNumberFormat="1" applyFont="1" applyFill="1" applyBorder="1" applyAlignment="1">
      <alignment/>
    </xf>
    <xf numFmtId="0" fontId="8" fillId="0" borderId="10" xfId="44" applyFont="1" applyFill="1" applyBorder="1" applyAlignment="1">
      <alignment vertical="top" wrapText="1"/>
      <protection/>
    </xf>
    <xf numFmtId="0" fontId="10" fillId="0" borderId="72" xfId="0" applyFont="1" applyFill="1" applyBorder="1" applyAlignment="1">
      <alignment horizontal="left" vertical="top"/>
    </xf>
    <xf numFmtId="43" fontId="5" fillId="0" borderId="50" xfId="0" applyNumberFormat="1" applyFont="1" applyFill="1" applyBorder="1" applyAlignment="1">
      <alignment vertical="top"/>
    </xf>
    <xf numFmtId="43" fontId="5" fillId="4" borderId="50" xfId="0" applyNumberFormat="1" applyFont="1" applyFill="1" applyBorder="1" applyAlignment="1">
      <alignment vertical="top"/>
    </xf>
    <xf numFmtId="0" fontId="51" fillId="0" borderId="25" xfId="0" applyFont="1" applyFill="1" applyBorder="1" applyAlignment="1">
      <alignment horizontal="left" vertical="top"/>
    </xf>
    <xf numFmtId="0" fontId="51" fillId="0" borderId="84" xfId="0" applyFont="1" applyFill="1" applyBorder="1" applyAlignment="1">
      <alignment horizontal="center"/>
    </xf>
    <xf numFmtId="43" fontId="10" fillId="0" borderId="61" xfId="35" applyFont="1" applyFill="1" applyBorder="1" applyAlignment="1">
      <alignment horizontal="center"/>
    </xf>
    <xf numFmtId="43" fontId="10" fillId="0" borderId="26" xfId="35" applyFont="1" applyBorder="1" applyAlignment="1">
      <alignment/>
    </xf>
    <xf numFmtId="0" fontId="10" fillId="0" borderId="20" xfId="0" applyFont="1" applyFill="1" applyBorder="1" applyAlignment="1">
      <alignment horizontal="left" vertical="top"/>
    </xf>
    <xf numFmtId="43" fontId="10" fillId="0" borderId="26" xfId="52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/>
    </xf>
    <xf numFmtId="0" fontId="51" fillId="0" borderId="61" xfId="0" applyFont="1" applyFill="1" applyBorder="1" applyAlignment="1">
      <alignment horizontal="left" vertical="top"/>
    </xf>
    <xf numFmtId="0" fontId="10" fillId="0" borderId="61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52" fillId="4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5" fillId="13" borderId="26" xfId="60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/>
    </xf>
    <xf numFmtId="43" fontId="10" fillId="13" borderId="26" xfId="52" applyFont="1" applyFill="1" applyBorder="1" applyAlignment="1">
      <alignment horizontal="center" vertical="center"/>
    </xf>
    <xf numFmtId="43" fontId="10" fillId="13" borderId="61" xfId="35" applyNumberFormat="1" applyFont="1" applyFill="1" applyBorder="1" applyAlignment="1">
      <alignment/>
    </xf>
    <xf numFmtId="43" fontId="5" fillId="13" borderId="62" xfId="35" applyNumberFormat="1" applyFont="1" applyFill="1" applyBorder="1" applyAlignment="1">
      <alignment/>
    </xf>
    <xf numFmtId="43" fontId="10" fillId="13" borderId="61" xfId="37" applyFont="1" applyFill="1" applyBorder="1" applyAlignment="1">
      <alignment horizontal="center"/>
    </xf>
    <xf numFmtId="0" fontId="10" fillId="13" borderId="62" xfId="0" applyFont="1" applyFill="1" applyBorder="1" applyAlignment="1">
      <alignment horizontal="center"/>
    </xf>
    <xf numFmtId="194" fontId="10" fillId="13" borderId="52" xfId="33" applyFont="1" applyFill="1" applyBorder="1" applyAlignment="1">
      <alignment/>
    </xf>
    <xf numFmtId="43" fontId="10" fillId="13" borderId="61" xfId="35" applyFont="1" applyFill="1" applyBorder="1" applyAlignment="1">
      <alignment/>
    </xf>
    <xf numFmtId="43" fontId="5" fillId="13" borderId="21" xfId="35" applyFont="1" applyFill="1" applyBorder="1" applyAlignment="1">
      <alignment/>
    </xf>
    <xf numFmtId="194" fontId="10" fillId="13" borderId="66" xfId="33" applyFont="1" applyFill="1" applyBorder="1" applyAlignment="1">
      <alignment/>
    </xf>
    <xf numFmtId="40" fontId="10" fillId="13" borderId="21" xfId="35" applyNumberFormat="1" applyFont="1" applyFill="1" applyBorder="1" applyAlignment="1">
      <alignment/>
    </xf>
    <xf numFmtId="40" fontId="10" fillId="13" borderId="21" xfId="0" applyNumberFormat="1" applyFont="1" applyFill="1" applyBorder="1" applyAlignment="1">
      <alignment horizontal="center"/>
    </xf>
    <xf numFmtId="40" fontId="10" fillId="13" borderId="52" xfId="35" applyNumberFormat="1" applyFont="1" applyFill="1" applyBorder="1" applyAlignment="1">
      <alignment/>
    </xf>
    <xf numFmtId="0" fontId="53" fillId="13" borderId="20" xfId="0" applyFont="1" applyFill="1" applyBorder="1" applyAlignment="1">
      <alignment horizontal="left"/>
    </xf>
    <xf numFmtId="43" fontId="10" fillId="0" borderId="26" xfId="35" applyFont="1" applyBorder="1" applyAlignment="1">
      <alignment vertical="top"/>
    </xf>
    <xf numFmtId="43" fontId="10" fillId="13" borderId="20" xfId="35" applyNumberFormat="1" applyFont="1" applyFill="1" applyBorder="1" applyAlignment="1">
      <alignment/>
    </xf>
    <xf numFmtId="43" fontId="10" fillId="13" borderId="20" xfId="35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43" fontId="10" fillId="13" borderId="20" xfId="37" applyFont="1" applyFill="1" applyBorder="1" applyAlignment="1">
      <alignment horizontal="center"/>
    </xf>
    <xf numFmtId="43" fontId="54" fillId="13" borderId="20" xfId="35" applyFont="1" applyFill="1" applyBorder="1" applyAlignment="1">
      <alignment/>
    </xf>
    <xf numFmtId="43" fontId="54" fillId="13" borderId="21" xfId="35" applyFont="1" applyFill="1" applyBorder="1" applyAlignment="1">
      <alignment/>
    </xf>
    <xf numFmtId="0" fontId="51" fillId="0" borderId="20" xfId="0" applyFont="1" applyFill="1" applyBorder="1" applyAlignment="1">
      <alignment horizontal="left" vertical="top"/>
    </xf>
    <xf numFmtId="0" fontId="51" fillId="0" borderId="10" xfId="0" applyFont="1" applyBorder="1" applyAlignment="1">
      <alignment vertical="top"/>
    </xf>
    <xf numFmtId="43" fontId="53" fillId="13" borderId="20" xfId="37" applyNumberFormat="1" applyFont="1" applyFill="1" applyBorder="1" applyAlignment="1">
      <alignment/>
    </xf>
    <xf numFmtId="43" fontId="53" fillId="13" borderId="21" xfId="37" applyNumberFormat="1" applyFont="1" applyFill="1" applyBorder="1" applyAlignment="1">
      <alignment/>
    </xf>
    <xf numFmtId="43" fontId="53" fillId="13" borderId="20" xfId="37" applyFont="1" applyFill="1" applyBorder="1" applyAlignment="1">
      <alignment horizontal="center"/>
    </xf>
    <xf numFmtId="43" fontId="53" fillId="13" borderId="20" xfId="35" applyFont="1" applyFill="1" applyBorder="1" applyAlignment="1">
      <alignment/>
    </xf>
    <xf numFmtId="43" fontId="53" fillId="13" borderId="21" xfId="35" applyFont="1" applyFill="1" applyBorder="1" applyAlignment="1">
      <alignment/>
    </xf>
    <xf numFmtId="43" fontId="53" fillId="13" borderId="20" xfId="52" applyFont="1" applyFill="1" applyBorder="1" applyAlignment="1">
      <alignment vertical="center"/>
    </xf>
    <xf numFmtId="0" fontId="53" fillId="13" borderId="0" xfId="0" applyFont="1" applyFill="1" applyAlignment="1">
      <alignment/>
    </xf>
    <xf numFmtId="43" fontId="54" fillId="13" borderId="26" xfId="52" applyNumberFormat="1" applyFont="1" applyFill="1" applyBorder="1" applyAlignment="1">
      <alignment vertical="center"/>
    </xf>
    <xf numFmtId="0" fontId="54" fillId="13" borderId="0" xfId="0" applyFont="1" applyFill="1" applyAlignment="1">
      <alignment/>
    </xf>
    <xf numFmtId="0" fontId="7" fillId="0" borderId="10" xfId="59" applyFont="1" applyFill="1" applyBorder="1" applyAlignment="1">
      <alignment horizontal="left" vertical="top" wrapText="1"/>
      <protection/>
    </xf>
    <xf numFmtId="4" fontId="51" fillId="0" borderId="10" xfId="59" applyNumberFormat="1" applyFont="1" applyFill="1" applyBorder="1" applyAlignment="1">
      <alignment horizontal="right" wrapText="1"/>
      <protection/>
    </xf>
    <xf numFmtId="4" fontId="7" fillId="46" borderId="10" xfId="59" applyNumberFormat="1" applyFont="1" applyFill="1" applyBorder="1" applyAlignment="1">
      <alignment horizontal="right" wrapText="1"/>
      <protection/>
    </xf>
    <xf numFmtId="40" fontId="7" fillId="46" borderId="10" xfId="59" applyNumberFormat="1" applyFont="1" applyFill="1" applyBorder="1" applyAlignment="1">
      <alignment vertical="center"/>
      <protection/>
    </xf>
    <xf numFmtId="40" fontId="5" fillId="46" borderId="10" xfId="59" applyNumberFormat="1" applyFont="1" applyFill="1" applyBorder="1" applyAlignment="1">
      <alignment vertical="center"/>
      <protection/>
    </xf>
    <xf numFmtId="43" fontId="54" fillId="13" borderId="85" xfId="35" applyNumberFormat="1" applyFont="1" applyFill="1" applyBorder="1" applyAlignment="1">
      <alignment/>
    </xf>
    <xf numFmtId="43" fontId="54" fillId="13" borderId="86" xfId="35" applyNumberFormat="1" applyFont="1" applyFill="1" applyBorder="1" applyAlignment="1">
      <alignment/>
    </xf>
    <xf numFmtId="43" fontId="5" fillId="34" borderId="68" xfId="35" applyNumberFormat="1" applyFont="1" applyFill="1" applyBorder="1" applyAlignment="1">
      <alignment/>
    </xf>
    <xf numFmtId="0" fontId="52" fillId="0" borderId="42" xfId="0" applyFont="1" applyBorder="1" applyAlignment="1">
      <alignment/>
    </xf>
    <xf numFmtId="43" fontId="54" fillId="0" borderId="26" xfId="35" applyFont="1" applyFill="1" applyBorder="1" applyAlignment="1">
      <alignment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59" applyFont="1" applyBorder="1" applyAlignment="1">
      <alignment horizontal="center" vertical="center" wrapText="1"/>
      <protection/>
    </xf>
    <xf numFmtId="0" fontId="7" fillId="0" borderId="29" xfId="59" applyFont="1" applyBorder="1" applyAlignment="1">
      <alignment horizontal="center" vertical="center" wrapText="1"/>
      <protection/>
    </xf>
    <xf numFmtId="0" fontId="7" fillId="0" borderId="90" xfId="59" applyFont="1" applyBorder="1" applyAlignment="1">
      <alignment horizontal="center"/>
      <protection/>
    </xf>
    <xf numFmtId="0" fontId="7" fillId="0" borderId="91" xfId="59" applyFont="1" applyBorder="1" applyAlignment="1">
      <alignment horizontal="center"/>
      <protection/>
    </xf>
    <xf numFmtId="0" fontId="7" fillId="0" borderId="92" xfId="59" applyFont="1" applyBorder="1" applyAlignment="1">
      <alignment horizontal="center"/>
      <protection/>
    </xf>
    <xf numFmtId="0" fontId="7" fillId="0" borderId="89" xfId="59" applyFont="1" applyBorder="1" applyAlignment="1">
      <alignment horizontal="center"/>
      <protection/>
    </xf>
    <xf numFmtId="0" fontId="7" fillId="0" borderId="93" xfId="59" applyFont="1" applyBorder="1" applyAlignment="1">
      <alignment horizontal="center"/>
      <protection/>
    </xf>
    <xf numFmtId="0" fontId="7" fillId="0" borderId="94" xfId="59" applyFont="1" applyBorder="1" applyAlignment="1">
      <alignment horizontal="center" vertical="center" wrapText="1"/>
      <protection/>
    </xf>
    <xf numFmtId="0" fontId="7" fillId="0" borderId="95" xfId="59" applyFont="1" applyBorder="1" applyAlignment="1">
      <alignment horizontal="center" vertical="center" wrapText="1"/>
      <protection/>
    </xf>
    <xf numFmtId="0" fontId="7" fillId="0" borderId="65" xfId="59" applyFont="1" applyBorder="1" applyAlignment="1">
      <alignment horizontal="center" vertical="center"/>
      <protection/>
    </xf>
    <xf numFmtId="0" fontId="7" fillId="0" borderId="15" xfId="59" applyFont="1" applyBorder="1" applyAlignment="1">
      <alignment horizontal="center" vertical="center"/>
      <protection/>
    </xf>
    <xf numFmtId="49" fontId="5" fillId="0" borderId="87" xfId="60" applyNumberFormat="1" applyFont="1" applyBorder="1" applyAlignment="1">
      <alignment horizontal="center" vertical="center"/>
      <protection/>
    </xf>
    <xf numFmtId="49" fontId="5" fillId="0" borderId="88" xfId="60" applyNumberFormat="1" applyFont="1" applyBorder="1" applyAlignment="1">
      <alignment horizontal="center" vertical="center"/>
      <protection/>
    </xf>
    <xf numFmtId="49" fontId="5" fillId="0" borderId="10" xfId="60" applyNumberFormat="1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/>
      <protection/>
    </xf>
    <xf numFmtId="0" fontId="7" fillId="0" borderId="62" xfId="59" applyFont="1" applyBorder="1" applyAlignment="1">
      <alignment horizontal="center" vertical="center"/>
      <protection/>
    </xf>
    <xf numFmtId="0" fontId="7" fillId="0" borderId="33" xfId="59" applyFont="1" applyBorder="1" applyAlignment="1">
      <alignment horizontal="center" vertical="center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7" fillId="0" borderId="33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/>
      <protection/>
    </xf>
    <xf numFmtId="0" fontId="7" fillId="0" borderId="37" xfId="59" applyFont="1" applyBorder="1" applyAlignment="1">
      <alignment horizontal="center" vertical="center" wrapText="1"/>
      <protection/>
    </xf>
    <xf numFmtId="0" fontId="7" fillId="0" borderId="105" xfId="59" applyFont="1" applyBorder="1" applyAlignment="1">
      <alignment horizontal="center" vertical="center" wrapText="1"/>
      <protection/>
    </xf>
    <xf numFmtId="0" fontId="7" fillId="0" borderId="57" xfId="59" applyFont="1" applyBorder="1" applyAlignment="1">
      <alignment horizontal="center" vertical="center" wrapText="1"/>
      <protection/>
    </xf>
    <xf numFmtId="0" fontId="5" fillId="0" borderId="93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6" xfId="61" applyFont="1" applyBorder="1" applyAlignment="1">
      <alignment horizontal="center" vertical="top" wrapText="1"/>
      <protection/>
    </xf>
    <xf numFmtId="0" fontId="5" fillId="0" borderId="91" xfId="61" applyFont="1" applyBorder="1" applyAlignment="1">
      <alignment horizontal="center" vertical="top" wrapText="1"/>
      <protection/>
    </xf>
    <xf numFmtId="0" fontId="5" fillId="0" borderId="107" xfId="61" applyFont="1" applyBorder="1" applyAlignment="1">
      <alignment horizontal="center" vertical="top" wrapText="1"/>
      <protection/>
    </xf>
    <xf numFmtId="0" fontId="7" fillId="0" borderId="108" xfId="61" applyFont="1" applyBorder="1" applyAlignment="1">
      <alignment horizontal="center" wrapText="1"/>
      <protection/>
    </xf>
    <xf numFmtId="0" fontId="7" fillId="0" borderId="93" xfId="61" applyFont="1" applyBorder="1" applyAlignment="1">
      <alignment horizontal="center" wrapText="1"/>
      <protection/>
    </xf>
    <xf numFmtId="0" fontId="7" fillId="0" borderId="109" xfId="61" applyFont="1" applyBorder="1" applyAlignment="1">
      <alignment horizontal="center" wrapText="1"/>
      <protection/>
    </xf>
    <xf numFmtId="0" fontId="52" fillId="0" borderId="0" xfId="0" applyFont="1" applyAlignment="1">
      <alignment horizontal="center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omma 4" xfId="37"/>
    <cellStyle name="Comma_ต้นทุนขั้น 3 ปี55ตาราง 7-12 เปรียบเทียบปี 53,54(7.2.55)ชุดคณะทำงาน" xfId="38"/>
    <cellStyle name="Currency" xfId="39"/>
    <cellStyle name="Currency [0]" xfId="40"/>
    <cellStyle name="Normal 2" xfId="41"/>
    <cellStyle name="Normal 3" xfId="42"/>
    <cellStyle name="Normal 6" xfId="43"/>
    <cellStyle name="Normal_ต้นทุนขั้น 3 ปี55ตาราง 7-12 เปรียบเทียบปี 53,54(7.2.55)ชุดคณะทำงาน" xfId="44"/>
    <cellStyle name="Percent" xfId="45"/>
    <cellStyle name="Percent 2" xfId="46"/>
    <cellStyle name="การคำนวณ" xfId="47"/>
    <cellStyle name="ข้อความเตือน" xfId="48"/>
    <cellStyle name="ข้อความอธิบาย" xfId="49"/>
    <cellStyle name="เครื่องหมายจุลภาค 4 2" xfId="50"/>
    <cellStyle name="เครื่องหมายจุลภาค 4 2 2" xfId="51"/>
    <cellStyle name="เครื่องหมายจุลภาค_ตารางต้นทุน_51ณ16.12.51" xfId="52"/>
    <cellStyle name="ชื่อเรื่อง" xfId="53"/>
    <cellStyle name="เซลล์ตรวจสอบ" xfId="54"/>
    <cellStyle name="เซลล์ที่มีการเชื่อมโยง" xfId="55"/>
    <cellStyle name="ดี" xfId="56"/>
    <cellStyle name="ปกติ 4" xfId="57"/>
    <cellStyle name="ปกติ_ต้นทุนตามศ.ต้นทุนแยกคชจ." xfId="58"/>
    <cellStyle name="ปกติ_ตาราง2" xfId="59"/>
    <cellStyle name="ปกติ_ตารางต้นทุน_51ณ16.12.51" xfId="60"/>
    <cellStyle name="ปกติ_ตารางที่11-12 ณ14.02.53" xfId="61"/>
    <cellStyle name="ปกติ_สิ่งที่ส่งมาด้วย1(ต.1-6)ณ25.01.53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zoomScalePageLayoutView="0" workbookViewId="0" topLeftCell="C7">
      <selection activeCell="E22" sqref="E22"/>
    </sheetView>
  </sheetViews>
  <sheetFormatPr defaultColWidth="9.140625" defaultRowHeight="15"/>
  <cols>
    <col min="1" max="1" width="7.00390625" style="81" customWidth="1"/>
    <col min="2" max="2" width="41.7109375" style="2" customWidth="1"/>
    <col min="3" max="3" width="18.7109375" style="2" customWidth="1"/>
    <col min="4" max="4" width="18.421875" style="2" customWidth="1"/>
    <col min="5" max="5" width="16.421875" style="2" customWidth="1"/>
    <col min="6" max="6" width="19.57421875" style="2" customWidth="1"/>
    <col min="7" max="8" width="9.421875" style="2" customWidth="1"/>
    <col min="9" max="9" width="42.421875" style="2" customWidth="1"/>
    <col min="10" max="11" width="20.57421875" style="2" bestFit="1" customWidth="1"/>
    <col min="12" max="12" width="9.140625" style="2" customWidth="1"/>
    <col min="13" max="13" width="14.28125" style="2" bestFit="1" customWidth="1"/>
    <col min="14" max="16384" width="9.140625" style="2" customWidth="1"/>
  </cols>
  <sheetData>
    <row r="1" spans="3:7" ht="23.25">
      <c r="C1" s="277"/>
      <c r="D1" s="277"/>
      <c r="E1" s="277"/>
      <c r="F1" s="278"/>
      <c r="G1" s="277"/>
    </row>
    <row r="3" spans="1:11" ht="23.25">
      <c r="A3" s="595" t="s">
        <v>47</v>
      </c>
      <c r="B3" s="145" t="s">
        <v>0</v>
      </c>
      <c r="C3" s="145" t="s">
        <v>1</v>
      </c>
      <c r="D3" s="145" t="s">
        <v>2</v>
      </c>
      <c r="E3" s="145" t="s">
        <v>3</v>
      </c>
      <c r="F3" s="145" t="s">
        <v>4</v>
      </c>
      <c r="I3" s="146" t="s">
        <v>145</v>
      </c>
      <c r="J3" s="146"/>
      <c r="K3" s="146"/>
    </row>
    <row r="4" spans="1:13" ht="26.25" thickBot="1">
      <c r="A4" s="596"/>
      <c r="B4" s="147" t="s">
        <v>12</v>
      </c>
      <c r="C4" s="182">
        <f>SUM(C5:C2000)</f>
        <v>770729298.4199998</v>
      </c>
      <c r="D4" s="182">
        <f>SUM(D5:D2000)</f>
        <v>8222358.940000001</v>
      </c>
      <c r="E4" s="182">
        <f>SUM(E5:E2000)</f>
        <v>3681157171.64</v>
      </c>
      <c r="F4" s="183">
        <f>SUM(C4:E4)</f>
        <v>4460108829</v>
      </c>
      <c r="I4" s="148" t="s">
        <v>6</v>
      </c>
      <c r="J4" s="149"/>
      <c r="K4" s="150">
        <f>K5+K7</f>
        <v>4460108828.999961</v>
      </c>
      <c r="M4" s="277"/>
    </row>
    <row r="5" spans="1:11" ht="24" thickTop="1">
      <c r="A5" s="151">
        <v>1</v>
      </c>
      <c r="B5" s="152" t="s">
        <v>51</v>
      </c>
      <c r="C5" s="153">
        <v>417457493.54</v>
      </c>
      <c r="D5" s="153"/>
      <c r="E5" s="153">
        <v>49415258.86</v>
      </c>
      <c r="F5" s="154">
        <v>466872752.4000001</v>
      </c>
      <c r="I5" s="146" t="s">
        <v>5</v>
      </c>
      <c r="J5" s="155"/>
      <c r="K5" s="155">
        <v>4707830868.559961</v>
      </c>
    </row>
    <row r="6" spans="1:11" ht="23.25">
      <c r="A6" s="151">
        <v>2</v>
      </c>
      <c r="B6" s="152" t="s">
        <v>52</v>
      </c>
      <c r="C6" s="153">
        <v>60666537</v>
      </c>
      <c r="D6" s="153">
        <v>780323.3799999998</v>
      </c>
      <c r="E6" s="156"/>
      <c r="F6" s="276">
        <v>61446860.38000001</v>
      </c>
      <c r="I6" s="157" t="s">
        <v>146</v>
      </c>
      <c r="J6" s="266">
        <f>SUM(J10:J2000)</f>
        <v>0</v>
      </c>
      <c r="K6" s="149"/>
    </row>
    <row r="7" spans="1:11" ht="25.5">
      <c r="A7" s="151">
        <v>3</v>
      </c>
      <c r="B7" s="152" t="s">
        <v>53</v>
      </c>
      <c r="C7" s="153">
        <v>20082504.650000002</v>
      </c>
      <c r="D7" s="153">
        <v>34770</v>
      </c>
      <c r="E7" s="156">
        <v>476100</v>
      </c>
      <c r="F7" s="276">
        <v>20593374.650000002</v>
      </c>
      <c r="I7" s="157" t="s">
        <v>147</v>
      </c>
      <c r="J7" s="267">
        <v>247722039.56</v>
      </c>
      <c r="K7" s="267">
        <f>J6-J7</f>
        <v>-247722039.56</v>
      </c>
    </row>
    <row r="8" spans="1:11" ht="25.5">
      <c r="A8" s="151">
        <v>4</v>
      </c>
      <c r="B8" s="152" t="s">
        <v>54</v>
      </c>
      <c r="C8" s="153">
        <v>178120562.64999995</v>
      </c>
      <c r="D8" s="153">
        <v>785679.0000000001</v>
      </c>
      <c r="E8" s="159"/>
      <c r="F8" s="154">
        <v>178906241.64999995</v>
      </c>
      <c r="I8" s="148"/>
      <c r="J8" s="149"/>
      <c r="K8" s="160"/>
    </row>
    <row r="9" spans="1:11" ht="23.25">
      <c r="A9" s="151">
        <v>5</v>
      </c>
      <c r="B9" s="152" t="s">
        <v>55</v>
      </c>
      <c r="C9" s="153">
        <v>86402200.57999997</v>
      </c>
      <c r="D9" s="153">
        <v>6621586.560000001</v>
      </c>
      <c r="E9" s="153">
        <v>8946312.780000001</v>
      </c>
      <c r="F9" s="154">
        <v>101970099.91999997</v>
      </c>
      <c r="I9" s="5" t="s">
        <v>117</v>
      </c>
      <c r="J9" s="5" t="s">
        <v>118</v>
      </c>
      <c r="K9" s="5" t="s">
        <v>119</v>
      </c>
    </row>
    <row r="10" spans="1:11" ht="23.25">
      <c r="A10" s="151">
        <v>6</v>
      </c>
      <c r="B10" s="152" t="s">
        <v>56</v>
      </c>
      <c r="C10" s="153"/>
      <c r="D10" s="161"/>
      <c r="E10" s="161"/>
      <c r="F10" s="154">
        <f>SUM(C10:E10)</f>
        <v>0</v>
      </c>
      <c r="I10" s="162" t="s">
        <v>114</v>
      </c>
      <c r="J10" s="162"/>
      <c r="K10" s="162"/>
    </row>
    <row r="11" spans="1:11" ht="23.25">
      <c r="A11" s="151">
        <v>7</v>
      </c>
      <c r="B11" s="152" t="s">
        <v>57</v>
      </c>
      <c r="C11" s="153">
        <v>8000000</v>
      </c>
      <c r="D11" s="153"/>
      <c r="E11" s="161">
        <v>3622319500</v>
      </c>
      <c r="F11" s="154">
        <v>3630319500</v>
      </c>
      <c r="I11" s="162" t="s">
        <v>115</v>
      </c>
      <c r="J11" s="162"/>
      <c r="K11" s="162"/>
    </row>
    <row r="12" spans="1:11" ht="25.5">
      <c r="A12" s="151">
        <v>8</v>
      </c>
      <c r="B12" s="152" t="s">
        <v>130</v>
      </c>
      <c r="C12" s="163"/>
      <c r="D12" s="164"/>
      <c r="E12" s="163"/>
      <c r="F12" s="154">
        <f>SUM(C12:E12)</f>
        <v>0</v>
      </c>
      <c r="I12" s="162" t="s">
        <v>116</v>
      </c>
      <c r="J12" s="162"/>
      <c r="K12" s="165">
        <v>247722039.56000006</v>
      </c>
    </row>
    <row r="13" spans="9:11" ht="23.25">
      <c r="I13" s="162"/>
      <c r="J13" s="162"/>
      <c r="K13" s="162"/>
    </row>
    <row r="14" spans="9:11" ht="23.25">
      <c r="I14" s="162"/>
      <c r="J14" s="162"/>
      <c r="K14" s="162"/>
    </row>
    <row r="15" spans="9:11" ht="23.25">
      <c r="I15" s="162"/>
      <c r="J15" s="162"/>
      <c r="K15" s="162"/>
    </row>
    <row r="16" spans="2:11" ht="23.25">
      <c r="B16" s="146"/>
      <c r="C16" s="146"/>
      <c r="D16" s="146"/>
      <c r="I16" s="162"/>
      <c r="J16" s="162"/>
      <c r="K16" s="162"/>
    </row>
    <row r="17" spans="2:11" ht="23.25">
      <c r="B17" s="146"/>
      <c r="C17" s="155"/>
      <c r="D17" s="155"/>
      <c r="I17" s="162"/>
      <c r="J17" s="162"/>
      <c r="K17" s="162"/>
    </row>
    <row r="18" spans="2:11" ht="23.25">
      <c r="B18" s="157"/>
      <c r="C18" s="149"/>
      <c r="D18" s="149"/>
      <c r="I18" s="162"/>
      <c r="J18" s="162"/>
      <c r="K18" s="162"/>
    </row>
    <row r="19" spans="2:11" ht="25.5">
      <c r="B19" s="157"/>
      <c r="C19" s="158"/>
      <c r="D19" s="158"/>
      <c r="I19" s="162"/>
      <c r="J19" s="162"/>
      <c r="K19" s="162"/>
    </row>
    <row r="20" spans="2:11" ht="25.5">
      <c r="B20" s="148"/>
      <c r="C20" s="149"/>
      <c r="D20" s="160"/>
      <c r="I20" s="162"/>
      <c r="J20" s="162"/>
      <c r="K20" s="162"/>
    </row>
    <row r="21" spans="9:11" ht="23.25">
      <c r="I21" s="162"/>
      <c r="J21" s="162"/>
      <c r="K21" s="162"/>
    </row>
    <row r="22" spans="9:11" ht="23.25">
      <c r="I22" s="162"/>
      <c r="J22" s="162"/>
      <c r="K22" s="162"/>
    </row>
    <row r="23" spans="9:11" ht="23.25">
      <c r="I23" s="162"/>
      <c r="J23" s="162"/>
      <c r="K23" s="162"/>
    </row>
    <row r="24" spans="9:11" ht="23.25">
      <c r="I24" s="162"/>
      <c r="J24" s="162"/>
      <c r="K24" s="162"/>
    </row>
    <row r="25" spans="9:11" ht="23.25">
      <c r="I25" s="162"/>
      <c r="J25" s="162"/>
      <c r="K25" s="162"/>
    </row>
    <row r="26" spans="9:11" ht="23.25">
      <c r="I26" s="162"/>
      <c r="J26" s="162"/>
      <c r="K26" s="162"/>
    </row>
    <row r="27" spans="9:11" ht="23.25">
      <c r="I27" s="162"/>
      <c r="J27" s="162"/>
      <c r="K27" s="162"/>
    </row>
    <row r="28" spans="9:11" ht="23.25">
      <c r="I28" s="162"/>
      <c r="J28" s="162"/>
      <c r="K28" s="162"/>
    </row>
    <row r="29" spans="9:11" ht="23.25">
      <c r="I29" s="162"/>
      <c r="J29" s="162"/>
      <c r="K29" s="162"/>
    </row>
    <row r="30" spans="9:11" ht="23.25">
      <c r="I30" s="162"/>
      <c r="J30" s="162"/>
      <c r="K30" s="162"/>
    </row>
    <row r="31" spans="9:11" ht="23.25">
      <c r="I31" s="162"/>
      <c r="J31" s="162"/>
      <c r="K31" s="162"/>
    </row>
    <row r="32" spans="9:11" ht="23.25">
      <c r="I32" s="162"/>
      <c r="J32" s="162"/>
      <c r="K32" s="162"/>
    </row>
    <row r="33" spans="9:11" ht="23.25">
      <c r="I33" s="162"/>
      <c r="J33" s="162"/>
      <c r="K33" s="162"/>
    </row>
    <row r="34" spans="9:11" ht="23.25">
      <c r="I34" s="162"/>
      <c r="J34" s="162"/>
      <c r="K34" s="162"/>
    </row>
    <row r="35" spans="9:11" ht="23.25">
      <c r="I35" s="162"/>
      <c r="J35" s="162"/>
      <c r="K35" s="162"/>
    </row>
  </sheetData>
  <sheetProtection/>
  <mergeCells count="1"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8.57421875" style="2" customWidth="1"/>
    <col min="2" max="2" width="132.7109375" style="2" bestFit="1" customWidth="1"/>
    <col min="3" max="3" width="80.00390625" style="2" customWidth="1"/>
    <col min="4" max="11" width="9.140625" style="2" customWidth="1"/>
    <col min="12" max="16384" width="9.140625" style="2" customWidth="1"/>
  </cols>
  <sheetData>
    <row r="1" ht="23.25">
      <c r="A1" s="29" t="s">
        <v>141</v>
      </c>
    </row>
    <row r="2" ht="23.25">
      <c r="A2" s="2" t="s">
        <v>155</v>
      </c>
    </row>
    <row r="3" spans="1:3" ht="23.25">
      <c r="A3" s="172" t="s">
        <v>47</v>
      </c>
      <c r="B3" s="5" t="s">
        <v>36</v>
      </c>
      <c r="C3" s="5" t="s">
        <v>44</v>
      </c>
    </row>
    <row r="4" spans="1:11" ht="93">
      <c r="A4" s="171">
        <v>1</v>
      </c>
      <c r="B4" s="48" t="s">
        <v>273</v>
      </c>
      <c r="C4" s="7" t="s">
        <v>456</v>
      </c>
      <c r="D4" s="34"/>
      <c r="E4" s="34"/>
      <c r="F4" s="34"/>
      <c r="G4" s="34"/>
      <c r="H4" s="34"/>
      <c r="I4" s="34"/>
      <c r="J4" s="34"/>
      <c r="K4" s="34"/>
    </row>
    <row r="5" spans="1:11" ht="116.25">
      <c r="A5" s="171">
        <v>2</v>
      </c>
      <c r="B5" s="48" t="s">
        <v>274</v>
      </c>
      <c r="C5" s="7" t="s">
        <v>457</v>
      </c>
      <c r="D5" s="34"/>
      <c r="E5" s="34"/>
      <c r="F5" s="34"/>
      <c r="G5" s="34"/>
      <c r="H5" s="34"/>
      <c r="I5" s="34"/>
      <c r="J5" s="34"/>
      <c r="K5" s="34"/>
    </row>
    <row r="6" spans="1:11" ht="93">
      <c r="A6" s="171">
        <v>3</v>
      </c>
      <c r="B6" s="48" t="s">
        <v>272</v>
      </c>
      <c r="C6" s="7" t="s">
        <v>459</v>
      </c>
      <c r="D6" s="34"/>
      <c r="E6" s="34"/>
      <c r="F6" s="34"/>
      <c r="G6" s="34"/>
      <c r="H6" s="34"/>
      <c r="I6" s="34"/>
      <c r="J6" s="34"/>
      <c r="K6" s="34"/>
    </row>
    <row r="7" spans="1:11" ht="209.25">
      <c r="A7" s="171">
        <v>4</v>
      </c>
      <c r="B7" s="48" t="s">
        <v>275</v>
      </c>
      <c r="C7" s="7" t="s">
        <v>460</v>
      </c>
      <c r="D7" s="34"/>
      <c r="E7" s="34"/>
      <c r="F7" s="34"/>
      <c r="G7" s="34"/>
      <c r="H7" s="34"/>
      <c r="I7" s="34"/>
      <c r="J7" s="34"/>
      <c r="K7" s="34"/>
    </row>
    <row r="8" spans="1:11" ht="116.25">
      <c r="A8" s="171">
        <v>5</v>
      </c>
      <c r="B8" s="48" t="s">
        <v>276</v>
      </c>
      <c r="C8" s="7" t="s">
        <v>462</v>
      </c>
      <c r="D8" s="34"/>
      <c r="E8" s="34"/>
      <c r="F8" s="34"/>
      <c r="G8" s="34"/>
      <c r="H8" s="34"/>
      <c r="I8" s="34"/>
      <c r="J8" s="34"/>
      <c r="K8" s="34"/>
    </row>
    <row r="9" spans="1:11" ht="116.25">
      <c r="A9" s="171">
        <v>6</v>
      </c>
      <c r="B9" s="48" t="s">
        <v>277</v>
      </c>
      <c r="C9" s="7" t="s">
        <v>589</v>
      </c>
      <c r="D9" s="34"/>
      <c r="E9" s="34"/>
      <c r="F9" s="34"/>
      <c r="G9" s="34"/>
      <c r="H9" s="34"/>
      <c r="I9" s="34"/>
      <c r="J9" s="34"/>
      <c r="K9" s="34"/>
    </row>
    <row r="10" spans="1:11" ht="69.75">
      <c r="A10" s="171">
        <v>7</v>
      </c>
      <c r="B10" s="48" t="s">
        <v>326</v>
      </c>
      <c r="C10" s="7" t="s">
        <v>463</v>
      </c>
      <c r="D10" s="34"/>
      <c r="E10" s="34"/>
      <c r="F10" s="34"/>
      <c r="G10" s="34"/>
      <c r="H10" s="34"/>
      <c r="I10" s="34"/>
      <c r="J10" s="34"/>
      <c r="K10" s="34"/>
    </row>
    <row r="11" spans="1:11" ht="46.5">
      <c r="A11" s="171">
        <v>8</v>
      </c>
      <c r="B11" s="48" t="s">
        <v>327</v>
      </c>
      <c r="C11" s="7" t="s">
        <v>464</v>
      </c>
      <c r="D11" s="34"/>
      <c r="E11" s="34"/>
      <c r="F11" s="34"/>
      <c r="G11" s="34"/>
      <c r="H11" s="34"/>
      <c r="I11" s="34"/>
      <c r="J11" s="34"/>
      <c r="K11" s="34"/>
    </row>
    <row r="12" spans="1:11" ht="186">
      <c r="A12" s="171">
        <v>9</v>
      </c>
      <c r="B12" s="48" t="s">
        <v>278</v>
      </c>
      <c r="C12" s="7" t="s">
        <v>465</v>
      </c>
      <c r="D12" s="34"/>
      <c r="E12" s="34"/>
      <c r="F12" s="34"/>
      <c r="G12" s="34"/>
      <c r="H12" s="34"/>
      <c r="I12" s="34"/>
      <c r="J12" s="34"/>
      <c r="K12" s="34"/>
    </row>
    <row r="13" spans="1:11" ht="116.25">
      <c r="A13" s="171">
        <v>10</v>
      </c>
      <c r="B13" s="543" t="s">
        <v>279</v>
      </c>
      <c r="C13" s="7" t="s">
        <v>493</v>
      </c>
      <c r="D13" s="34"/>
      <c r="E13" s="34"/>
      <c r="F13" s="34"/>
      <c r="G13" s="34"/>
      <c r="H13" s="34"/>
      <c r="I13" s="34"/>
      <c r="J13" s="34"/>
      <c r="K13" s="34"/>
    </row>
    <row r="14" spans="1:11" ht="69.75">
      <c r="A14" s="171">
        <v>11</v>
      </c>
      <c r="B14" s="545" t="s">
        <v>284</v>
      </c>
      <c r="C14" s="7" t="s">
        <v>466</v>
      </c>
      <c r="D14" s="34"/>
      <c r="E14" s="34"/>
      <c r="F14" s="34"/>
      <c r="G14" s="34"/>
      <c r="H14" s="34"/>
      <c r="I14" s="34"/>
      <c r="J14" s="34"/>
      <c r="K14" s="34"/>
    </row>
    <row r="15" spans="1:11" ht="46.5">
      <c r="A15" s="171">
        <v>12</v>
      </c>
      <c r="B15" s="543" t="s">
        <v>329</v>
      </c>
      <c r="C15" s="7" t="s">
        <v>467</v>
      </c>
      <c r="D15" s="34"/>
      <c r="E15" s="34"/>
      <c r="F15" s="34"/>
      <c r="G15" s="34"/>
      <c r="H15" s="34"/>
      <c r="I15" s="34"/>
      <c r="J15" s="34"/>
      <c r="K15" s="34"/>
    </row>
    <row r="16" spans="1:11" ht="69.75">
      <c r="A16" s="171">
        <v>13</v>
      </c>
      <c r="B16" s="48" t="s">
        <v>285</v>
      </c>
      <c r="C16" s="7" t="s">
        <v>468</v>
      </c>
      <c r="D16" s="34"/>
      <c r="E16" s="34"/>
      <c r="F16" s="34"/>
      <c r="G16" s="34"/>
      <c r="H16" s="34"/>
      <c r="I16" s="34"/>
      <c r="J16" s="34"/>
      <c r="K16" s="34"/>
    </row>
    <row r="17" spans="1:11" ht="46.5">
      <c r="A17" s="171">
        <v>14</v>
      </c>
      <c r="B17" s="48" t="s">
        <v>331</v>
      </c>
      <c r="C17" s="7" t="s">
        <v>469</v>
      </c>
      <c r="D17" s="34"/>
      <c r="E17" s="34"/>
      <c r="F17" s="34"/>
      <c r="G17" s="34"/>
      <c r="H17" s="34"/>
      <c r="I17" s="34"/>
      <c r="J17" s="34"/>
      <c r="K17" s="34"/>
    </row>
    <row r="18" spans="1:11" ht="46.5">
      <c r="A18" s="171">
        <v>15</v>
      </c>
      <c r="B18" s="48" t="s">
        <v>332</v>
      </c>
      <c r="C18" s="7" t="s">
        <v>470</v>
      </c>
      <c r="D18" s="34"/>
      <c r="E18" s="34"/>
      <c r="F18" s="34"/>
      <c r="G18" s="34"/>
      <c r="H18" s="34"/>
      <c r="I18" s="34"/>
      <c r="J18" s="34"/>
      <c r="K18" s="34"/>
    </row>
    <row r="19" spans="1:11" ht="46.5">
      <c r="A19" s="171">
        <v>16</v>
      </c>
      <c r="B19" s="48" t="s">
        <v>333</v>
      </c>
      <c r="C19" s="7" t="s">
        <v>471</v>
      </c>
      <c r="D19" s="34"/>
      <c r="E19" s="34"/>
      <c r="F19" s="34"/>
      <c r="G19" s="34"/>
      <c r="H19" s="34"/>
      <c r="I19" s="34"/>
      <c r="J19" s="34"/>
      <c r="K19" s="34"/>
    </row>
    <row r="20" spans="1:11" ht="116.25">
      <c r="A20" s="171">
        <v>17</v>
      </c>
      <c r="B20" s="546" t="s">
        <v>282</v>
      </c>
      <c r="C20" s="7" t="s">
        <v>472</v>
      </c>
      <c r="D20" s="34"/>
      <c r="E20" s="34"/>
      <c r="F20" s="34"/>
      <c r="G20" s="34"/>
      <c r="H20" s="34"/>
      <c r="I20" s="34"/>
      <c r="J20" s="34"/>
      <c r="K20" s="34"/>
    </row>
    <row r="21" spans="1:11" ht="46.5">
      <c r="A21" s="171">
        <v>18</v>
      </c>
      <c r="B21" s="48" t="s">
        <v>280</v>
      </c>
      <c r="C21" s="7" t="s">
        <v>473</v>
      </c>
      <c r="D21" s="34"/>
      <c r="E21" s="34"/>
      <c r="F21" s="34"/>
      <c r="G21" s="34"/>
      <c r="H21" s="34"/>
      <c r="I21" s="34"/>
      <c r="J21" s="34"/>
      <c r="K21" s="34"/>
    </row>
    <row r="22" spans="1:11" ht="46.5">
      <c r="A22" s="171">
        <v>19</v>
      </c>
      <c r="B22" s="48" t="s">
        <v>281</v>
      </c>
      <c r="C22" s="7" t="s">
        <v>474</v>
      </c>
      <c r="D22" s="34"/>
      <c r="E22" s="34"/>
      <c r="F22" s="34"/>
      <c r="G22" s="34"/>
      <c r="H22" s="34"/>
      <c r="I22" s="34"/>
      <c r="J22" s="34"/>
      <c r="K22" s="34"/>
    </row>
    <row r="23" spans="1:11" ht="69.75">
      <c r="A23" s="171">
        <v>20</v>
      </c>
      <c r="B23" s="48" t="s">
        <v>367</v>
      </c>
      <c r="C23" s="7" t="s">
        <v>475</v>
      </c>
      <c r="D23" s="34"/>
      <c r="E23" s="34"/>
      <c r="F23" s="34"/>
      <c r="G23" s="34"/>
      <c r="H23" s="34"/>
      <c r="I23" s="34"/>
      <c r="J23" s="34"/>
      <c r="K23" s="34"/>
    </row>
    <row r="24" spans="1:11" ht="46.5">
      <c r="A24" s="171">
        <v>21</v>
      </c>
      <c r="B24" s="48" t="s">
        <v>286</v>
      </c>
      <c r="C24" s="7" t="s">
        <v>476</v>
      </c>
      <c r="D24" s="34"/>
      <c r="E24" s="34"/>
      <c r="F24" s="34"/>
      <c r="G24" s="34"/>
      <c r="H24" s="34"/>
      <c r="I24" s="34"/>
      <c r="J24" s="34"/>
      <c r="K24" s="3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V23"/>
  <sheetViews>
    <sheetView zoomScalePageLayoutView="0" workbookViewId="0" topLeftCell="H1">
      <selection activeCell="X18" sqref="X18"/>
    </sheetView>
  </sheetViews>
  <sheetFormatPr defaultColWidth="9.140625" defaultRowHeight="15"/>
  <cols>
    <col min="1" max="1" width="9.28125" style="2" bestFit="1" customWidth="1"/>
    <col min="2" max="2" width="214.7109375" style="2" bestFit="1" customWidth="1"/>
    <col min="3" max="3" width="13.7109375" style="2" customWidth="1"/>
    <col min="4" max="4" width="15.140625" style="2" customWidth="1"/>
    <col min="5" max="5" width="12.00390625" style="2" customWidth="1"/>
    <col min="6" max="6" width="14.421875" style="2" customWidth="1"/>
    <col min="7" max="7" width="13.140625" style="2" customWidth="1"/>
    <col min="8" max="8" width="10.421875" style="2" customWidth="1"/>
    <col min="9" max="9" width="8.8515625" style="207" customWidth="1"/>
    <col min="10" max="10" width="11.140625" style="207" customWidth="1"/>
    <col min="11" max="11" width="97.28125" style="2" customWidth="1"/>
    <col min="12" max="12" width="18.7109375" style="2" customWidth="1"/>
    <col min="13" max="13" width="11.140625" style="2" customWidth="1"/>
    <col min="14" max="14" width="14.28125" style="2" customWidth="1"/>
    <col min="15" max="15" width="13.00390625" style="2" customWidth="1"/>
    <col min="16" max="16" width="14.28125" style="2" customWidth="1"/>
    <col min="17" max="17" width="9.8515625" style="2" customWidth="1"/>
    <col min="18" max="18" width="7.7109375" style="207" customWidth="1"/>
    <col min="19" max="19" width="12.57421875" style="207" customWidth="1"/>
    <col min="20" max="20" width="12.7109375" style="207" bestFit="1" customWidth="1"/>
    <col min="21" max="21" width="13.421875" style="207" bestFit="1" customWidth="1"/>
    <col min="22" max="22" width="13.140625" style="207" bestFit="1" customWidth="1"/>
    <col min="23" max="16384" width="9.140625" style="2" customWidth="1"/>
  </cols>
  <sheetData>
    <row r="1" spans="1:16" ht="23.25">
      <c r="A1" s="50" t="s">
        <v>140</v>
      </c>
      <c r="L1" s="278"/>
      <c r="M1" s="278"/>
      <c r="N1" s="278"/>
      <c r="O1" s="278"/>
      <c r="P1" s="278"/>
    </row>
    <row r="2" spans="10:22" ht="24" thickBot="1">
      <c r="J2" s="233"/>
      <c r="K2" s="168"/>
      <c r="S2" s="233"/>
      <c r="V2" s="233" t="s">
        <v>24</v>
      </c>
    </row>
    <row r="3" spans="1:22" ht="24" thickBot="1">
      <c r="A3" s="611" t="s">
        <v>47</v>
      </c>
      <c r="B3" s="625" t="s">
        <v>153</v>
      </c>
      <c r="C3" s="612" t="s">
        <v>325</v>
      </c>
      <c r="D3" s="612"/>
      <c r="E3" s="612"/>
      <c r="F3" s="612"/>
      <c r="G3" s="612"/>
      <c r="H3" s="612"/>
      <c r="I3" s="612"/>
      <c r="J3" s="613"/>
      <c r="K3" s="627" t="s">
        <v>37</v>
      </c>
      <c r="L3" s="612" t="s">
        <v>362</v>
      </c>
      <c r="M3" s="612"/>
      <c r="N3" s="612"/>
      <c r="O3" s="612"/>
      <c r="P3" s="612"/>
      <c r="Q3" s="612"/>
      <c r="R3" s="612"/>
      <c r="S3" s="613"/>
      <c r="T3" s="612" t="s">
        <v>7</v>
      </c>
      <c r="U3" s="612"/>
      <c r="V3" s="613"/>
    </row>
    <row r="4" spans="1:22" ht="47.25" thickBot="1">
      <c r="A4" s="611"/>
      <c r="B4" s="626"/>
      <c r="C4" s="54" t="s">
        <v>66</v>
      </c>
      <c r="D4" s="55" t="s">
        <v>67</v>
      </c>
      <c r="E4" s="55" t="s">
        <v>68</v>
      </c>
      <c r="F4" s="55" t="s">
        <v>69</v>
      </c>
      <c r="G4" s="55" t="s">
        <v>65</v>
      </c>
      <c r="H4" s="56" t="s">
        <v>70</v>
      </c>
      <c r="I4" s="57" t="s">
        <v>71</v>
      </c>
      <c r="J4" s="58" t="s">
        <v>72</v>
      </c>
      <c r="K4" s="628"/>
      <c r="L4" s="54" t="s">
        <v>9</v>
      </c>
      <c r="M4" s="55" t="s">
        <v>10</v>
      </c>
      <c r="N4" s="55" t="s">
        <v>3</v>
      </c>
      <c r="O4" s="55" t="s">
        <v>11</v>
      </c>
      <c r="P4" s="55" t="s">
        <v>12</v>
      </c>
      <c r="Q4" s="56" t="s">
        <v>13</v>
      </c>
      <c r="R4" s="57" t="s">
        <v>14</v>
      </c>
      <c r="S4" s="58" t="s">
        <v>38</v>
      </c>
      <c r="T4" s="55" t="s">
        <v>73</v>
      </c>
      <c r="U4" s="57" t="s">
        <v>163</v>
      </c>
      <c r="V4" s="58" t="s">
        <v>46</v>
      </c>
    </row>
    <row r="5" spans="1:22" ht="24" thickBot="1">
      <c r="A5" s="61"/>
      <c r="B5" s="73" t="s">
        <v>65</v>
      </c>
      <c r="C5" s="236">
        <f>SUM(C6:C2015)</f>
        <v>668005940.0215558</v>
      </c>
      <c r="D5" s="236">
        <f>SUM(D6:D2015)</f>
        <v>18554993.598223604</v>
      </c>
      <c r="E5" s="236">
        <f>SUM(E6:E2015)</f>
        <v>55793001.99238834</v>
      </c>
      <c r="F5" s="236">
        <f>SUM(F6:F2015)</f>
        <v>109649672.18635643</v>
      </c>
      <c r="G5" s="236">
        <f>SUM(G6:G2015)</f>
        <v>852003607.7985241</v>
      </c>
      <c r="H5" s="237"/>
      <c r="I5" s="238"/>
      <c r="J5" s="239"/>
      <c r="K5" s="73" t="s">
        <v>12</v>
      </c>
      <c r="L5" s="236">
        <f>SUM(L6:L2015)</f>
        <v>684327097.8399999</v>
      </c>
      <c r="M5" s="236">
        <f>SUM(M6:M2015)</f>
        <v>1600772.3799999997</v>
      </c>
      <c r="N5" s="236">
        <f>SUM(N6:N2015)</f>
        <v>3672210858.8586154</v>
      </c>
      <c r="O5" s="236">
        <f>SUM(O6:O2015)</f>
        <v>101970099.91999999</v>
      </c>
      <c r="P5" s="236">
        <f>SUM(P6:P2015)</f>
        <v>4460108828.998615</v>
      </c>
      <c r="Q5" s="237"/>
      <c r="R5" s="238"/>
      <c r="S5" s="239"/>
      <c r="T5" s="245"/>
      <c r="U5" s="246"/>
      <c r="V5" s="247"/>
    </row>
    <row r="6" spans="1:22" ht="24" thickTop="1">
      <c r="A6" s="295">
        <v>1</v>
      </c>
      <c r="B6" s="62" t="s">
        <v>288</v>
      </c>
      <c r="C6" s="67">
        <v>291127404.8317057</v>
      </c>
      <c r="D6" s="67">
        <v>9145949.722143251</v>
      </c>
      <c r="E6" s="67">
        <v>24142349.4979844</v>
      </c>
      <c r="F6" s="67">
        <v>42619986.37261919</v>
      </c>
      <c r="G6" s="65">
        <v>367035690.4244525</v>
      </c>
      <c r="H6" s="66">
        <v>34838</v>
      </c>
      <c r="I6" s="273" t="s">
        <v>255</v>
      </c>
      <c r="J6" s="301">
        <v>10535.498318630589</v>
      </c>
      <c r="K6" s="62" t="s">
        <v>288</v>
      </c>
      <c r="L6" s="67">
        <v>325563534.5230071</v>
      </c>
      <c r="M6" s="67">
        <v>786835.91709261</v>
      </c>
      <c r="N6" s="67">
        <v>24161044.733885683</v>
      </c>
      <c r="O6" s="67">
        <v>49816836.02963661</v>
      </c>
      <c r="P6" s="65">
        <f>SUM(L6:O6)</f>
        <v>400328251.20362204</v>
      </c>
      <c r="Q6" s="69">
        <v>30603</v>
      </c>
      <c r="R6" s="273" t="s">
        <v>255</v>
      </c>
      <c r="S6" s="296">
        <f>P6/Q6</f>
        <v>13081.340104029738</v>
      </c>
      <c r="T6" s="242">
        <f aca="true" t="shared" si="0" ref="T6:U15">IF(G6=0,0,(P6-G6)/G6)*100</f>
        <v>9.07066033296896</v>
      </c>
      <c r="U6" s="248">
        <f t="shared" si="0"/>
        <v>-12.156266146162237</v>
      </c>
      <c r="V6" s="243">
        <f aca="true" t="shared" si="1" ref="V6:V15">IF(J6=0,0,(S6-J6)/J6)*100</f>
        <v>24.164417366923928</v>
      </c>
    </row>
    <row r="7" spans="1:22" ht="23.25">
      <c r="A7" s="295">
        <v>2</v>
      </c>
      <c r="B7" s="62" t="s">
        <v>287</v>
      </c>
      <c r="C7" s="67">
        <v>13598419.3621421</v>
      </c>
      <c r="D7" s="67">
        <v>23989.96852517986</v>
      </c>
      <c r="E7" s="67">
        <v>670017.4101169065</v>
      </c>
      <c r="F7" s="67">
        <v>11968773.003745355</v>
      </c>
      <c r="G7" s="65">
        <v>26261199.744529575</v>
      </c>
      <c r="H7" s="66">
        <v>4</v>
      </c>
      <c r="I7" s="273" t="s">
        <v>21</v>
      </c>
      <c r="J7" s="301">
        <v>6565299.936132394</v>
      </c>
      <c r="K7" s="62" t="s">
        <v>287</v>
      </c>
      <c r="L7" s="67">
        <v>15052345.83792023</v>
      </c>
      <c r="M7" s="67">
        <v>15985.241287558465</v>
      </c>
      <c r="N7" s="67">
        <v>495529.49213919556</v>
      </c>
      <c r="O7" s="67">
        <v>7643020.525880653</v>
      </c>
      <c r="P7" s="65">
        <f aca="true" t="shared" si="2" ref="P7:P23">SUM(L7:O7)</f>
        <v>23206881.09722764</v>
      </c>
      <c r="Q7" s="69">
        <v>3</v>
      </c>
      <c r="R7" s="273" t="s">
        <v>21</v>
      </c>
      <c r="S7" s="296">
        <f>P7/Q7</f>
        <v>7735627.0324092135</v>
      </c>
      <c r="T7" s="242">
        <f t="shared" si="0"/>
        <v>-11.63053735935341</v>
      </c>
      <c r="U7" s="248">
        <f t="shared" si="0"/>
        <v>-25</v>
      </c>
      <c r="V7" s="243">
        <f t="shared" si="1"/>
        <v>17.825950187528786</v>
      </c>
    </row>
    <row r="8" spans="1:22" ht="23.25">
      <c r="A8" s="61">
        <v>3</v>
      </c>
      <c r="B8" s="62" t="s">
        <v>289</v>
      </c>
      <c r="C8" s="67">
        <v>135119465.97220957</v>
      </c>
      <c r="D8" s="67">
        <v>363352.2220835491</v>
      </c>
      <c r="E8" s="67">
        <v>10267894.940175226</v>
      </c>
      <c r="F8" s="67">
        <v>17007164.716178548</v>
      </c>
      <c r="G8" s="65">
        <v>162757877.85064685</v>
      </c>
      <c r="H8" s="66">
        <v>759829</v>
      </c>
      <c r="I8" s="273" t="s">
        <v>258</v>
      </c>
      <c r="J8" s="301">
        <v>214.2032981771515</v>
      </c>
      <c r="K8" s="62" t="s">
        <v>289</v>
      </c>
      <c r="L8" s="67">
        <v>78865807.86872075</v>
      </c>
      <c r="M8" s="67">
        <v>145295.00371356405</v>
      </c>
      <c r="N8" s="67">
        <v>3627026460.1472764</v>
      </c>
      <c r="O8" s="67">
        <v>10703666.971769432</v>
      </c>
      <c r="P8" s="65">
        <f t="shared" si="2"/>
        <v>3716741229.99148</v>
      </c>
      <c r="Q8" s="69">
        <v>519625</v>
      </c>
      <c r="R8" s="273" t="s">
        <v>258</v>
      </c>
      <c r="S8" s="296">
        <f>P8/Q8</f>
        <v>7152.737512612904</v>
      </c>
      <c r="T8" s="242">
        <f t="shared" si="0"/>
        <v>2183.601432430884</v>
      </c>
      <c r="U8" s="248">
        <f t="shared" si="0"/>
        <v>-31.61290237671897</v>
      </c>
      <c r="V8" s="243">
        <f t="shared" si="1"/>
        <v>3239.2284682271375</v>
      </c>
    </row>
    <row r="9" spans="1:22" ht="23.25">
      <c r="A9" s="295">
        <v>4</v>
      </c>
      <c r="B9" s="413" t="s">
        <v>326</v>
      </c>
      <c r="C9" s="414">
        <v>1531499.8221800984</v>
      </c>
      <c r="D9" s="414">
        <v>5536.146582733813</v>
      </c>
      <c r="E9" s="414">
        <v>112137.88002697846</v>
      </c>
      <c r="F9" s="414">
        <v>50554.27432585243</v>
      </c>
      <c r="G9" s="370">
        <v>1699728.12311566</v>
      </c>
      <c r="H9" s="415">
        <v>465</v>
      </c>
      <c r="I9" s="371" t="s">
        <v>258</v>
      </c>
      <c r="J9" s="372">
        <v>3655.3292970229245</v>
      </c>
      <c r="K9" s="477" t="s">
        <v>369</v>
      </c>
      <c r="L9" s="414">
        <v>0</v>
      </c>
      <c r="M9" s="414">
        <v>0</v>
      </c>
      <c r="N9" s="414">
        <v>0</v>
      </c>
      <c r="O9" s="414">
        <v>0</v>
      </c>
      <c r="P9" s="65">
        <f t="shared" si="2"/>
        <v>0</v>
      </c>
      <c r="Q9" s="416">
        <v>0</v>
      </c>
      <c r="R9" s="421">
        <v>0</v>
      </c>
      <c r="S9" s="372">
        <v>0</v>
      </c>
      <c r="T9" s="411">
        <f t="shared" si="0"/>
        <v>-100</v>
      </c>
      <c r="U9" s="464">
        <f t="shared" si="0"/>
        <v>-100</v>
      </c>
      <c r="V9" s="412">
        <f t="shared" si="1"/>
        <v>-100</v>
      </c>
    </row>
    <row r="10" spans="1:22" s="326" customFormat="1" ht="23.25">
      <c r="A10" s="295">
        <v>5</v>
      </c>
      <c r="B10" s="62" t="s">
        <v>328</v>
      </c>
      <c r="C10" s="67">
        <v>4932619.568358687</v>
      </c>
      <c r="D10" s="67">
        <v>13808.451386940678</v>
      </c>
      <c r="E10" s="67">
        <v>399112.60382803093</v>
      </c>
      <c r="F10" s="67">
        <v>254521.43364604903</v>
      </c>
      <c r="G10" s="323">
        <v>5600062.057219707</v>
      </c>
      <c r="H10" s="66">
        <v>22</v>
      </c>
      <c r="I10" s="347" t="s">
        <v>255</v>
      </c>
      <c r="J10" s="348">
        <v>254548.27532816853</v>
      </c>
      <c r="K10" s="349" t="s">
        <v>278</v>
      </c>
      <c r="L10" s="67">
        <v>17653139.036254887</v>
      </c>
      <c r="M10" s="67">
        <v>42913.99655491112</v>
      </c>
      <c r="N10" s="67">
        <v>1390925.7646924227</v>
      </c>
      <c r="O10" s="67">
        <v>2036408.592298391</v>
      </c>
      <c r="P10" s="65">
        <f t="shared" si="2"/>
        <v>21123387.389800612</v>
      </c>
      <c r="Q10" s="541">
        <v>22</v>
      </c>
      <c r="R10" s="347" t="s">
        <v>255</v>
      </c>
      <c r="S10" s="460">
        <f>P10/Q10</f>
        <v>960153.9722636641</v>
      </c>
      <c r="T10" s="461">
        <f t="shared" si="0"/>
        <v>277.1991662586656</v>
      </c>
      <c r="U10" s="462">
        <f t="shared" si="0"/>
        <v>0</v>
      </c>
      <c r="V10" s="460">
        <f t="shared" si="1"/>
        <v>277.1991662586655</v>
      </c>
    </row>
    <row r="11" spans="1:22" s="326" customFormat="1" ht="23.25">
      <c r="A11" s="295">
        <v>6</v>
      </c>
      <c r="B11" s="62" t="s">
        <v>319</v>
      </c>
      <c r="C11" s="67">
        <v>25584576.59574156</v>
      </c>
      <c r="D11" s="67">
        <v>59996.60719007246</v>
      </c>
      <c r="E11" s="67">
        <v>1707150.146696438</v>
      </c>
      <c r="F11" s="67">
        <v>2205061.3327656123</v>
      </c>
      <c r="G11" s="323">
        <v>29556784.68239368</v>
      </c>
      <c r="H11" s="66">
        <v>625500</v>
      </c>
      <c r="I11" s="347" t="s">
        <v>255</v>
      </c>
      <c r="J11" s="350">
        <v>47.25305304939038</v>
      </c>
      <c r="K11" s="62" t="s">
        <v>279</v>
      </c>
      <c r="L11" s="67">
        <v>22252901.225810375</v>
      </c>
      <c r="M11" s="67">
        <v>52454.316394387264</v>
      </c>
      <c r="N11" s="67">
        <v>1638977.4914264733</v>
      </c>
      <c r="O11" s="67">
        <v>2056568.173905307</v>
      </c>
      <c r="P11" s="65">
        <f t="shared" si="2"/>
        <v>26000901.20753654</v>
      </c>
      <c r="Q11" s="567">
        <v>80000</v>
      </c>
      <c r="R11" s="347" t="s">
        <v>258</v>
      </c>
      <c r="S11" s="460">
        <f>P11/Q11</f>
        <v>325.01126509420675</v>
      </c>
      <c r="T11" s="461">
        <f t="shared" si="0"/>
        <v>-12.030684369316061</v>
      </c>
      <c r="U11" s="462">
        <f t="shared" si="0"/>
        <v>-87.21023181454837</v>
      </c>
      <c r="V11" s="463">
        <f t="shared" si="1"/>
        <v>587.8100865874101</v>
      </c>
    </row>
    <row r="12" spans="1:22" s="326" customFormat="1" ht="23.25">
      <c r="A12" s="295">
        <v>7</v>
      </c>
      <c r="B12" s="413" t="s">
        <v>334</v>
      </c>
      <c r="C12" s="568">
        <v>22352384.984372795</v>
      </c>
      <c r="D12" s="568">
        <v>57469.8459009412</v>
      </c>
      <c r="E12" s="568">
        <v>1422304.1410127468</v>
      </c>
      <c r="F12" s="568">
        <v>1200897.0922671084</v>
      </c>
      <c r="G12" s="410">
        <v>25033056.06355359</v>
      </c>
      <c r="H12" s="571">
        <v>243</v>
      </c>
      <c r="I12" s="570" t="s">
        <v>255</v>
      </c>
      <c r="J12" s="559">
        <v>103016.6916195621</v>
      </c>
      <c r="K12" s="413" t="s">
        <v>495</v>
      </c>
      <c r="L12" s="568"/>
      <c r="M12" s="568"/>
      <c r="N12" s="568"/>
      <c r="O12" s="568"/>
      <c r="P12" s="410"/>
      <c r="Q12" s="569"/>
      <c r="R12" s="570"/>
      <c r="S12" s="559"/>
      <c r="T12" s="563">
        <f>IF(G12=0,0,(P12-G12)/G12)*100</f>
        <v>-100</v>
      </c>
      <c r="U12" s="564">
        <f>IF(H12=0,0,(Q12-H12)/H12)*100</f>
        <v>-100</v>
      </c>
      <c r="V12" s="565">
        <f>IF(J12=0,0,(S12-J12)/J12)*100</f>
        <v>-100</v>
      </c>
    </row>
    <row r="13" spans="1:22" s="326" customFormat="1" ht="23.25">
      <c r="A13" s="295">
        <v>8</v>
      </c>
      <c r="B13" s="413" t="s">
        <v>496</v>
      </c>
      <c r="C13" s="568">
        <v>0</v>
      </c>
      <c r="D13" s="568">
        <v>0</v>
      </c>
      <c r="E13" s="568">
        <v>0</v>
      </c>
      <c r="F13" s="568">
        <v>0</v>
      </c>
      <c r="G13" s="410">
        <v>0</v>
      </c>
      <c r="H13" s="571">
        <v>0</v>
      </c>
      <c r="I13" s="570">
        <v>0</v>
      </c>
      <c r="J13" s="559">
        <v>0</v>
      </c>
      <c r="K13" s="413" t="s">
        <v>293</v>
      </c>
      <c r="L13" s="572">
        <v>9486536.57180328</v>
      </c>
      <c r="M13" s="572">
        <v>17005.300651824135</v>
      </c>
      <c r="N13" s="572">
        <v>450368.16850289993</v>
      </c>
      <c r="O13" s="572">
        <v>691105.7966432971</v>
      </c>
      <c r="P13" s="573">
        <v>10645015.8376013</v>
      </c>
      <c r="Q13" s="416">
        <v>3</v>
      </c>
      <c r="R13" s="371" t="s">
        <v>257</v>
      </c>
      <c r="S13" s="372">
        <v>3548338.612533767</v>
      </c>
      <c r="T13" s="411">
        <f>IF(G13=0,0,(P13-G13)/G13)*100</f>
        <v>0</v>
      </c>
      <c r="U13" s="464">
        <f>IF(H13=0,0,(Q13-H13)/H13)*100</f>
        <v>0</v>
      </c>
      <c r="V13" s="412">
        <f>IF(J13=0,0,(S13-J13)/J13)*100</f>
        <v>0</v>
      </c>
    </row>
    <row r="14" spans="1:22" s="326" customFormat="1" ht="23.25">
      <c r="A14" s="295">
        <v>9</v>
      </c>
      <c r="B14" s="413" t="s">
        <v>331</v>
      </c>
      <c r="C14" s="414">
        <v>63966173.66186378</v>
      </c>
      <c r="D14" s="414">
        <v>237440.46254752588</v>
      </c>
      <c r="E14" s="414">
        <v>6645800.573525052</v>
      </c>
      <c r="F14" s="414">
        <v>18539889.391294133</v>
      </c>
      <c r="G14" s="370">
        <v>89389304.0892305</v>
      </c>
      <c r="H14" s="415">
        <v>2664</v>
      </c>
      <c r="I14" s="371" t="s">
        <v>17</v>
      </c>
      <c r="J14" s="372">
        <v>33554.54357703847</v>
      </c>
      <c r="K14" s="413" t="s">
        <v>370</v>
      </c>
      <c r="L14" s="414">
        <v>0</v>
      </c>
      <c r="M14" s="414">
        <v>0</v>
      </c>
      <c r="N14" s="414">
        <v>0</v>
      </c>
      <c r="O14" s="414">
        <v>0</v>
      </c>
      <c r="P14" s="65">
        <f t="shared" si="2"/>
        <v>0</v>
      </c>
      <c r="Q14" s="416">
        <v>0</v>
      </c>
      <c r="R14" s="371">
        <v>0</v>
      </c>
      <c r="S14" s="372">
        <v>0</v>
      </c>
      <c r="T14" s="411">
        <f t="shared" si="0"/>
        <v>-100</v>
      </c>
      <c r="U14" s="464">
        <f t="shared" si="0"/>
        <v>-100</v>
      </c>
      <c r="V14" s="412">
        <f t="shared" si="1"/>
        <v>-100</v>
      </c>
    </row>
    <row r="15" spans="1:22" s="326" customFormat="1" ht="23.25">
      <c r="A15" s="295">
        <v>10</v>
      </c>
      <c r="B15" s="413" t="s">
        <v>332</v>
      </c>
      <c r="C15" s="414">
        <v>33624217.4325874</v>
      </c>
      <c r="D15" s="414">
        <v>115868.83352776905</v>
      </c>
      <c r="E15" s="414">
        <v>3254859.95672867</v>
      </c>
      <c r="F15" s="414">
        <v>3750975.7152683605</v>
      </c>
      <c r="G15" s="370">
        <v>40745921.93811219</v>
      </c>
      <c r="H15" s="415">
        <v>565</v>
      </c>
      <c r="I15" s="371" t="s">
        <v>255</v>
      </c>
      <c r="J15" s="372">
        <v>72116.67599665874</v>
      </c>
      <c r="K15" s="413" t="s">
        <v>371</v>
      </c>
      <c r="L15" s="414">
        <v>0</v>
      </c>
      <c r="M15" s="414">
        <v>0</v>
      </c>
      <c r="N15" s="414">
        <v>0</v>
      </c>
      <c r="O15" s="414">
        <v>0</v>
      </c>
      <c r="P15" s="65">
        <f t="shared" si="2"/>
        <v>0</v>
      </c>
      <c r="Q15" s="439">
        <v>0</v>
      </c>
      <c r="R15" s="423">
        <v>0</v>
      </c>
      <c r="S15" s="372">
        <v>0</v>
      </c>
      <c r="T15" s="411">
        <f t="shared" si="0"/>
        <v>-100</v>
      </c>
      <c r="U15" s="464">
        <f t="shared" si="0"/>
        <v>-100</v>
      </c>
      <c r="V15" s="412">
        <f t="shared" si="1"/>
        <v>-100</v>
      </c>
    </row>
    <row r="16" spans="1:22" s="326" customFormat="1" ht="23.25">
      <c r="A16" s="295">
        <v>11</v>
      </c>
      <c r="B16" s="413" t="s">
        <v>320</v>
      </c>
      <c r="C16" s="414">
        <v>76169177.7903942</v>
      </c>
      <c r="D16" s="414">
        <v>8531581.338335639</v>
      </c>
      <c r="E16" s="414">
        <v>7171374.842293895</v>
      </c>
      <c r="F16" s="414">
        <v>12051848.854246221</v>
      </c>
      <c r="G16" s="370">
        <v>103923982.82526994</v>
      </c>
      <c r="H16" s="415">
        <v>1528</v>
      </c>
      <c r="I16" s="371" t="s">
        <v>255</v>
      </c>
      <c r="J16" s="372">
        <v>68013.07776522901</v>
      </c>
      <c r="K16" s="413" t="s">
        <v>486</v>
      </c>
      <c r="L16" s="414">
        <v>0</v>
      </c>
      <c r="M16" s="414">
        <v>0</v>
      </c>
      <c r="N16" s="414">
        <v>0</v>
      </c>
      <c r="O16" s="414">
        <v>0</v>
      </c>
      <c r="P16" s="65">
        <f>SUM(L16:O16)</f>
        <v>0</v>
      </c>
      <c r="Q16" s="439">
        <v>0</v>
      </c>
      <c r="R16" s="423">
        <v>0</v>
      </c>
      <c r="S16" s="372">
        <v>0</v>
      </c>
      <c r="T16" s="411">
        <f>IF(G16=0,0,(P16-G16)/G16)*100</f>
        <v>-100</v>
      </c>
      <c r="U16" s="464">
        <f>IF(H16=0,0,(Q16-H16)/H16)*100</f>
        <v>-100</v>
      </c>
      <c r="V16" s="412">
        <f>IF(J16=0,0,(S16-J16)/J16)*100</f>
        <v>-100</v>
      </c>
    </row>
    <row r="17" spans="1:22" s="326" customFormat="1" ht="23.25">
      <c r="A17" s="295">
        <v>12</v>
      </c>
      <c r="B17" s="413" t="s">
        <v>487</v>
      </c>
      <c r="C17" s="555"/>
      <c r="D17" s="555"/>
      <c r="E17" s="555"/>
      <c r="F17" s="555"/>
      <c r="G17" s="556"/>
      <c r="H17" s="557"/>
      <c r="I17" s="558"/>
      <c r="J17" s="559"/>
      <c r="K17" s="413" t="s">
        <v>290</v>
      </c>
      <c r="L17" s="560">
        <v>21603207.7216754</v>
      </c>
      <c r="M17" s="560">
        <v>55282.428190832536</v>
      </c>
      <c r="N17" s="560">
        <v>1726965.7088649208</v>
      </c>
      <c r="O17" s="560">
        <v>4021166.3800605396</v>
      </c>
      <c r="P17" s="561">
        <v>27406622.23879169</v>
      </c>
      <c r="Q17" s="554">
        <v>22356</v>
      </c>
      <c r="R17" s="551" t="s">
        <v>255</v>
      </c>
      <c r="S17" s="562">
        <v>1225.9179745389017</v>
      </c>
      <c r="T17" s="563">
        <v>-73.62820256333791</v>
      </c>
      <c r="U17" s="564">
        <v>1363.0890052356021</v>
      </c>
      <c r="V17" s="565">
        <v>-98.19752610112634</v>
      </c>
    </row>
    <row r="18" spans="1:22" s="326" customFormat="1" ht="23.25">
      <c r="A18" s="295">
        <v>13</v>
      </c>
      <c r="B18" s="413" t="s">
        <v>335</v>
      </c>
      <c r="C18" s="441">
        <v>0</v>
      </c>
      <c r="D18" s="469">
        <v>0</v>
      </c>
      <c r="E18" s="469">
        <v>0</v>
      </c>
      <c r="F18" s="469">
        <v>0</v>
      </c>
      <c r="G18" s="441">
        <v>0</v>
      </c>
      <c r="H18" s="470">
        <v>0</v>
      </c>
      <c r="I18" s="485">
        <v>0</v>
      </c>
      <c r="J18" s="468">
        <v>0</v>
      </c>
      <c r="K18" s="477" t="s">
        <v>393</v>
      </c>
      <c r="L18" s="590">
        <v>0</v>
      </c>
      <c r="M18" s="591">
        <v>0</v>
      </c>
      <c r="N18" s="591">
        <v>0</v>
      </c>
      <c r="O18" s="591">
        <v>0</v>
      </c>
      <c r="P18" s="65">
        <f t="shared" si="2"/>
        <v>0</v>
      </c>
      <c r="Q18" s="480">
        <v>0</v>
      </c>
      <c r="R18" s="481">
        <v>0</v>
      </c>
      <c r="S18" s="468">
        <v>0</v>
      </c>
      <c r="T18" s="482">
        <f aca="true" t="shared" si="3" ref="T18:U23">IF(G18=0,0,(P18-G18)/G18)*100</f>
        <v>0</v>
      </c>
      <c r="U18" s="483">
        <f t="shared" si="3"/>
        <v>0</v>
      </c>
      <c r="V18" s="484">
        <f aca="true" t="shared" si="4" ref="V18:V23">IF(J18=0,0,(S18-J18)/J18)*100</f>
        <v>0</v>
      </c>
    </row>
    <row r="19" spans="1:22" s="326" customFormat="1" ht="23.25">
      <c r="A19" s="295">
        <v>14</v>
      </c>
      <c r="B19" s="413" t="s">
        <v>372</v>
      </c>
      <c r="C19" s="441">
        <v>0</v>
      </c>
      <c r="D19" s="469">
        <v>0</v>
      </c>
      <c r="E19" s="469">
        <v>0</v>
      </c>
      <c r="F19" s="469">
        <v>0</v>
      </c>
      <c r="G19" s="441">
        <v>0</v>
      </c>
      <c r="H19" s="470">
        <v>0</v>
      </c>
      <c r="I19" s="485">
        <v>0</v>
      </c>
      <c r="J19" s="468">
        <v>0</v>
      </c>
      <c r="K19" s="466" t="s">
        <v>291</v>
      </c>
      <c r="L19" s="465">
        <v>52830872.15764647</v>
      </c>
      <c r="M19" s="465">
        <v>129931.02068737136</v>
      </c>
      <c r="N19" s="465">
        <v>4006302.1864337707</v>
      </c>
      <c r="O19" s="465">
        <v>12747151.29887532</v>
      </c>
      <c r="P19" s="65">
        <f t="shared" si="2"/>
        <v>69714256.66364293</v>
      </c>
      <c r="Q19" s="467">
        <v>44957</v>
      </c>
      <c r="R19" s="423" t="s">
        <v>255</v>
      </c>
      <c r="S19" s="468">
        <f>P19/Q19</f>
        <v>1550.6874716649893</v>
      </c>
      <c r="T19" s="427">
        <f t="shared" si="3"/>
        <v>0</v>
      </c>
      <c r="U19" s="464">
        <f t="shared" si="3"/>
        <v>0</v>
      </c>
      <c r="V19" s="412">
        <f t="shared" si="4"/>
        <v>0</v>
      </c>
    </row>
    <row r="20" spans="1:22" s="326" customFormat="1" ht="23.25">
      <c r="A20" s="295">
        <v>15</v>
      </c>
      <c r="B20" s="413" t="s">
        <v>373</v>
      </c>
      <c r="C20" s="441">
        <v>0</v>
      </c>
      <c r="D20" s="469">
        <v>0</v>
      </c>
      <c r="E20" s="469">
        <v>0</v>
      </c>
      <c r="F20" s="469">
        <v>0</v>
      </c>
      <c r="G20" s="441">
        <v>0</v>
      </c>
      <c r="H20" s="470">
        <v>0</v>
      </c>
      <c r="I20" s="485">
        <v>0</v>
      </c>
      <c r="J20" s="468">
        <v>0</v>
      </c>
      <c r="K20" s="466" t="s">
        <v>281</v>
      </c>
      <c r="L20" s="465">
        <v>101206448.71176353</v>
      </c>
      <c r="M20" s="465">
        <v>270963.1855728718</v>
      </c>
      <c r="N20" s="465">
        <v>8672649.195113283</v>
      </c>
      <c r="O20" s="465">
        <v>8785923.89465201</v>
      </c>
      <c r="P20" s="65">
        <f t="shared" si="2"/>
        <v>118935984.9871017</v>
      </c>
      <c r="Q20" s="467">
        <v>44104</v>
      </c>
      <c r="R20" s="423" t="s">
        <v>255</v>
      </c>
      <c r="S20" s="468">
        <f>P20/Q20</f>
        <v>2696.7165106816096</v>
      </c>
      <c r="T20" s="427">
        <f t="shared" si="3"/>
        <v>0</v>
      </c>
      <c r="U20" s="464">
        <f t="shared" si="3"/>
        <v>0</v>
      </c>
      <c r="V20" s="412">
        <f t="shared" si="4"/>
        <v>0</v>
      </c>
    </row>
    <row r="21" spans="1:22" s="326" customFormat="1" ht="23.25">
      <c r="A21" s="295">
        <v>16</v>
      </c>
      <c r="B21" s="413" t="s">
        <v>374</v>
      </c>
      <c r="C21" s="441">
        <v>0</v>
      </c>
      <c r="D21" s="469">
        <v>0</v>
      </c>
      <c r="E21" s="469">
        <v>0</v>
      </c>
      <c r="F21" s="469">
        <v>0</v>
      </c>
      <c r="G21" s="441">
        <v>0</v>
      </c>
      <c r="H21" s="470">
        <v>0</v>
      </c>
      <c r="I21" s="485">
        <v>0</v>
      </c>
      <c r="J21" s="468">
        <v>0</v>
      </c>
      <c r="K21" s="466" t="s">
        <v>292</v>
      </c>
      <c r="L21" s="465">
        <v>21008363.631715365</v>
      </c>
      <c r="M21" s="465">
        <v>48511.769622825064</v>
      </c>
      <c r="N21" s="465">
        <v>1503191.1823957902</v>
      </c>
      <c r="O21" s="465">
        <v>1440786.2435274844</v>
      </c>
      <c r="P21" s="65">
        <f t="shared" si="2"/>
        <v>24000852.827261463</v>
      </c>
      <c r="Q21" s="467">
        <v>146</v>
      </c>
      <c r="R21" s="423" t="s">
        <v>17</v>
      </c>
      <c r="S21" s="468">
        <f>P21/Q21</f>
        <v>164389.40292644838</v>
      </c>
      <c r="T21" s="427">
        <f t="shared" si="3"/>
        <v>0</v>
      </c>
      <c r="U21" s="464">
        <f t="shared" si="3"/>
        <v>0</v>
      </c>
      <c r="V21" s="412">
        <f t="shared" si="4"/>
        <v>0</v>
      </c>
    </row>
    <row r="22" spans="1:22" s="326" customFormat="1" ht="23.25">
      <c r="A22" s="295">
        <v>17</v>
      </c>
      <c r="B22" s="413" t="s">
        <v>375</v>
      </c>
      <c r="C22" s="441">
        <v>0</v>
      </c>
      <c r="D22" s="469">
        <v>0</v>
      </c>
      <c r="E22" s="469">
        <v>0</v>
      </c>
      <c r="F22" s="469">
        <v>0</v>
      </c>
      <c r="G22" s="441">
        <v>0</v>
      </c>
      <c r="H22" s="470">
        <v>0</v>
      </c>
      <c r="I22" s="485">
        <v>0</v>
      </c>
      <c r="J22" s="499">
        <v>0</v>
      </c>
      <c r="K22" s="471" t="s">
        <v>283</v>
      </c>
      <c r="L22" s="465">
        <v>13983918.865741294</v>
      </c>
      <c r="M22" s="465">
        <v>25330.03385781104</v>
      </c>
      <c r="N22" s="465">
        <v>834022.7917965386</v>
      </c>
      <c r="O22" s="465">
        <v>1368633.5271848077</v>
      </c>
      <c r="P22" s="65">
        <f t="shared" si="2"/>
        <v>16211905.21858045</v>
      </c>
      <c r="Q22" s="467">
        <v>16456</v>
      </c>
      <c r="R22" s="423" t="s">
        <v>255</v>
      </c>
      <c r="S22" s="468">
        <f>P22/Q22</f>
        <v>985.1668217416413</v>
      </c>
      <c r="T22" s="427">
        <f t="shared" si="3"/>
        <v>0</v>
      </c>
      <c r="U22" s="464">
        <f t="shared" si="3"/>
        <v>0</v>
      </c>
      <c r="V22" s="412">
        <f t="shared" si="4"/>
        <v>0</v>
      </c>
    </row>
    <row r="23" spans="1:22" s="326" customFormat="1" ht="23.25">
      <c r="A23" s="295">
        <v>18</v>
      </c>
      <c r="B23" s="472" t="s">
        <v>376</v>
      </c>
      <c r="C23" s="445">
        <v>0</v>
      </c>
      <c r="D23" s="447">
        <v>0</v>
      </c>
      <c r="E23" s="447">
        <v>0</v>
      </c>
      <c r="F23" s="447">
        <v>0</v>
      </c>
      <c r="G23" s="445">
        <v>0</v>
      </c>
      <c r="H23" s="446">
        <v>0</v>
      </c>
      <c r="I23" s="430">
        <v>0</v>
      </c>
      <c r="J23" s="433">
        <v>0</v>
      </c>
      <c r="K23" s="473" t="s">
        <v>294</v>
      </c>
      <c r="L23" s="447">
        <v>4820021.687941291</v>
      </c>
      <c r="M23" s="447">
        <v>10264.166373433116</v>
      </c>
      <c r="N23" s="447">
        <v>304421.9960880262</v>
      </c>
      <c r="O23" s="447">
        <v>658832.4855661276</v>
      </c>
      <c r="P23" s="592">
        <f t="shared" si="2"/>
        <v>5793540.335968878</v>
      </c>
      <c r="Q23" s="448">
        <v>5</v>
      </c>
      <c r="R23" s="432" t="s">
        <v>255</v>
      </c>
      <c r="S23" s="433">
        <f>P23/Q23</f>
        <v>1158708.0671937757</v>
      </c>
      <c r="T23" s="434">
        <f t="shared" si="3"/>
        <v>0</v>
      </c>
      <c r="U23" s="474">
        <f t="shared" si="3"/>
        <v>0</v>
      </c>
      <c r="V23" s="475">
        <f t="shared" si="4"/>
        <v>0</v>
      </c>
    </row>
  </sheetData>
  <sheetProtection/>
  <mergeCells count="6">
    <mergeCell ref="L3:S3"/>
    <mergeCell ref="T3:V3"/>
    <mergeCell ref="A3:A4"/>
    <mergeCell ref="C3:J3"/>
    <mergeCell ref="B3:B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9.57421875" style="2" customWidth="1"/>
    <col min="2" max="2" width="107.421875" style="2" customWidth="1"/>
    <col min="3" max="3" width="82.421875" style="2" customWidth="1"/>
    <col min="4" max="16384" width="9.140625" style="2" customWidth="1"/>
  </cols>
  <sheetData>
    <row r="1" ht="23.25">
      <c r="A1" s="29" t="s">
        <v>139</v>
      </c>
    </row>
    <row r="2" ht="23.25">
      <c r="A2" s="2" t="s">
        <v>156</v>
      </c>
    </row>
    <row r="3" spans="1:3" ht="23.25">
      <c r="A3" s="172" t="s">
        <v>47</v>
      </c>
      <c r="B3" s="5" t="s">
        <v>37</v>
      </c>
      <c r="C3" s="5" t="s">
        <v>44</v>
      </c>
    </row>
    <row r="4" spans="1:3" ht="69.75">
      <c r="A4" s="171">
        <v>1</v>
      </c>
      <c r="B4" s="547" t="s">
        <v>288</v>
      </c>
      <c r="C4" s="71" t="s">
        <v>488</v>
      </c>
    </row>
    <row r="5" spans="1:3" ht="93">
      <c r="A5" s="171">
        <v>2</v>
      </c>
      <c r="B5" s="545" t="s">
        <v>287</v>
      </c>
      <c r="C5" s="71" t="s">
        <v>489</v>
      </c>
    </row>
    <row r="6" spans="1:3" ht="93">
      <c r="A6" s="171">
        <v>3</v>
      </c>
      <c r="B6" s="548" t="s">
        <v>289</v>
      </c>
      <c r="C6" s="71" t="s">
        <v>491</v>
      </c>
    </row>
    <row r="7" spans="1:3" ht="46.5">
      <c r="A7" s="549">
        <v>4</v>
      </c>
      <c r="B7" s="70" t="s">
        <v>326</v>
      </c>
      <c r="C7" s="71" t="s">
        <v>477</v>
      </c>
    </row>
    <row r="8" spans="1:3" ht="139.5">
      <c r="A8" s="171">
        <v>5</v>
      </c>
      <c r="B8" s="70" t="s">
        <v>278</v>
      </c>
      <c r="C8" s="71" t="s">
        <v>492</v>
      </c>
    </row>
    <row r="9" spans="1:3" ht="116.25">
      <c r="A9" s="171">
        <v>6</v>
      </c>
      <c r="B9" s="70" t="s">
        <v>279</v>
      </c>
      <c r="C9" s="71" t="s">
        <v>494</v>
      </c>
    </row>
    <row r="10" spans="1:3" ht="69.75">
      <c r="A10" s="171">
        <v>7</v>
      </c>
      <c r="B10" s="574" t="s">
        <v>334</v>
      </c>
      <c r="C10" s="71" t="s">
        <v>497</v>
      </c>
    </row>
    <row r="11" spans="1:3" ht="93">
      <c r="A11" s="171">
        <v>8</v>
      </c>
      <c r="B11" s="70" t="s">
        <v>293</v>
      </c>
      <c r="C11" s="71" t="s">
        <v>498</v>
      </c>
    </row>
    <row r="12" spans="1:3" ht="69.75">
      <c r="A12" s="550">
        <v>9</v>
      </c>
      <c r="B12" s="70" t="s">
        <v>331</v>
      </c>
      <c r="C12" s="71" t="s">
        <v>499</v>
      </c>
    </row>
    <row r="13" spans="1:3" ht="69.75">
      <c r="A13" s="550">
        <v>10</v>
      </c>
      <c r="B13" s="70" t="s">
        <v>332</v>
      </c>
      <c r="C13" s="71" t="s">
        <v>500</v>
      </c>
    </row>
    <row r="14" spans="1:3" ht="69.75">
      <c r="A14" s="550">
        <v>11</v>
      </c>
      <c r="B14" s="70" t="s">
        <v>320</v>
      </c>
      <c r="C14" s="71" t="s">
        <v>501</v>
      </c>
    </row>
    <row r="15" spans="1:3" ht="69.75">
      <c r="A15" s="171">
        <v>12</v>
      </c>
      <c r="B15" s="70" t="s">
        <v>290</v>
      </c>
      <c r="C15" s="71" t="s">
        <v>502</v>
      </c>
    </row>
    <row r="16" spans="1:3" ht="93">
      <c r="A16" s="550">
        <v>13</v>
      </c>
      <c r="B16" s="70" t="s">
        <v>335</v>
      </c>
      <c r="C16" s="71" t="s">
        <v>483</v>
      </c>
    </row>
    <row r="17" spans="1:3" ht="93">
      <c r="A17" s="550">
        <v>14</v>
      </c>
      <c r="B17" s="70" t="s">
        <v>291</v>
      </c>
      <c r="C17" s="71" t="s">
        <v>482</v>
      </c>
    </row>
    <row r="18" spans="1:3" ht="69.75">
      <c r="A18" s="550">
        <v>15</v>
      </c>
      <c r="B18" s="70" t="s">
        <v>281</v>
      </c>
      <c r="C18" s="71" t="s">
        <v>481</v>
      </c>
    </row>
    <row r="19" spans="1:3" ht="116.25">
      <c r="A19" s="550">
        <v>16</v>
      </c>
      <c r="B19" s="70" t="s">
        <v>292</v>
      </c>
      <c r="C19" s="71" t="s">
        <v>480</v>
      </c>
    </row>
    <row r="20" spans="1:3" ht="139.5">
      <c r="A20" s="550">
        <v>17</v>
      </c>
      <c r="B20" s="70" t="s">
        <v>283</v>
      </c>
      <c r="C20" s="71" t="s">
        <v>479</v>
      </c>
    </row>
    <row r="21" spans="1:11" ht="116.25">
      <c r="A21" s="550">
        <v>18</v>
      </c>
      <c r="B21" s="70" t="s">
        <v>294</v>
      </c>
      <c r="C21" s="71" t="s">
        <v>478</v>
      </c>
      <c r="D21" s="72"/>
      <c r="E21" s="72"/>
      <c r="F21" s="72"/>
      <c r="G21" s="72"/>
      <c r="H21" s="72"/>
      <c r="I21" s="72"/>
      <c r="J21" s="72"/>
      <c r="K21" s="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V20"/>
  <sheetViews>
    <sheetView zoomScalePageLayoutView="0" workbookViewId="0" topLeftCell="K1">
      <selection activeCell="Z6" sqref="Z6"/>
    </sheetView>
  </sheetViews>
  <sheetFormatPr defaultColWidth="8.57421875" defaultRowHeight="15"/>
  <cols>
    <col min="1" max="1" width="8.421875" style="2" customWidth="1"/>
    <col min="2" max="2" width="152.28125" style="2" bestFit="1" customWidth="1"/>
    <col min="3" max="3" width="13.00390625" style="2" bestFit="1" customWidth="1"/>
    <col min="4" max="5" width="12.00390625" style="2" bestFit="1" customWidth="1"/>
    <col min="6" max="7" width="13.00390625" style="2" bestFit="1" customWidth="1"/>
    <col min="8" max="8" width="9.8515625" style="2" bestFit="1" customWidth="1"/>
    <col min="9" max="9" width="8.421875" style="207" customWidth="1"/>
    <col min="10" max="10" width="11.140625" style="207" bestFit="1" customWidth="1"/>
    <col min="11" max="11" width="152.28125" style="2" bestFit="1" customWidth="1"/>
    <col min="12" max="12" width="13.00390625" style="2" bestFit="1" customWidth="1"/>
    <col min="13" max="13" width="11.140625" style="2" bestFit="1" customWidth="1"/>
    <col min="14" max="14" width="14.28125" style="2" bestFit="1" customWidth="1"/>
    <col min="15" max="15" width="13.00390625" style="2" bestFit="1" customWidth="1"/>
    <col min="16" max="16" width="14.28125" style="2" bestFit="1" customWidth="1"/>
    <col min="17" max="17" width="9.8515625" style="2" bestFit="1" customWidth="1"/>
    <col min="18" max="18" width="8.421875" style="207" customWidth="1"/>
    <col min="19" max="19" width="11.140625" style="207" bestFit="1" customWidth="1"/>
    <col min="20" max="22" width="8.421875" style="207" customWidth="1"/>
    <col min="23" max="16384" width="8.421875" style="2" customWidth="1"/>
  </cols>
  <sheetData>
    <row r="1" spans="1:16" ht="23.25">
      <c r="A1" s="50" t="s">
        <v>138</v>
      </c>
      <c r="C1" s="51"/>
      <c r="D1" s="51"/>
      <c r="E1" s="51"/>
      <c r="F1" s="51"/>
      <c r="G1" s="51"/>
      <c r="H1" s="51"/>
      <c r="L1" s="278"/>
      <c r="M1" s="278"/>
      <c r="N1" s="278"/>
      <c r="O1" s="278"/>
      <c r="P1" s="278"/>
    </row>
    <row r="2" spans="3:22" ht="24" thickBot="1">
      <c r="C2" s="278"/>
      <c r="D2" s="278"/>
      <c r="E2" s="278"/>
      <c r="F2" s="278"/>
      <c r="G2" s="278"/>
      <c r="J2" s="233"/>
      <c r="K2" s="168"/>
      <c r="L2" s="278"/>
      <c r="M2" s="278"/>
      <c r="N2" s="278"/>
      <c r="O2" s="278"/>
      <c r="P2" s="278"/>
      <c r="S2" s="233"/>
      <c r="V2" s="233" t="s">
        <v>24</v>
      </c>
    </row>
    <row r="3" spans="1:22" ht="24" thickBot="1">
      <c r="A3" s="621" t="s">
        <v>47</v>
      </c>
      <c r="B3" s="625" t="s">
        <v>154</v>
      </c>
      <c r="C3" s="629" t="s">
        <v>336</v>
      </c>
      <c r="D3" s="629"/>
      <c r="E3" s="629"/>
      <c r="F3" s="629"/>
      <c r="G3" s="629"/>
      <c r="H3" s="629"/>
      <c r="I3" s="629"/>
      <c r="J3" s="630"/>
      <c r="K3" s="627" t="s">
        <v>39</v>
      </c>
      <c r="L3" s="629" t="s">
        <v>377</v>
      </c>
      <c r="M3" s="629"/>
      <c r="N3" s="629"/>
      <c r="O3" s="629"/>
      <c r="P3" s="629"/>
      <c r="Q3" s="629"/>
      <c r="R3" s="629"/>
      <c r="S3" s="630"/>
      <c r="T3" s="631" t="s">
        <v>7</v>
      </c>
      <c r="U3" s="631"/>
      <c r="V3" s="632"/>
    </row>
    <row r="4" spans="1:22" ht="93.75" thickBot="1">
      <c r="A4" s="622"/>
      <c r="B4" s="626"/>
      <c r="C4" s="54" t="s">
        <v>66</v>
      </c>
      <c r="D4" s="55" t="s">
        <v>67</v>
      </c>
      <c r="E4" s="55" t="s">
        <v>68</v>
      </c>
      <c r="F4" s="55" t="s">
        <v>69</v>
      </c>
      <c r="G4" s="55" t="s">
        <v>65</v>
      </c>
      <c r="H4" s="56" t="s">
        <v>70</v>
      </c>
      <c r="I4" s="57" t="s">
        <v>71</v>
      </c>
      <c r="J4" s="58" t="s">
        <v>72</v>
      </c>
      <c r="K4" s="628"/>
      <c r="L4" s="54" t="s">
        <v>9</v>
      </c>
      <c r="M4" s="55" t="s">
        <v>10</v>
      </c>
      <c r="N4" s="55" t="s">
        <v>3</v>
      </c>
      <c r="O4" s="55" t="s">
        <v>11</v>
      </c>
      <c r="P4" s="55" t="s">
        <v>12</v>
      </c>
      <c r="Q4" s="56" t="s">
        <v>13</v>
      </c>
      <c r="R4" s="57" t="s">
        <v>14</v>
      </c>
      <c r="S4" s="58" t="s">
        <v>38</v>
      </c>
      <c r="T4" s="55" t="s">
        <v>73</v>
      </c>
      <c r="U4" s="57" t="s">
        <v>163</v>
      </c>
      <c r="V4" s="58" t="s">
        <v>46</v>
      </c>
    </row>
    <row r="5" spans="1:22" ht="24" thickBot="1">
      <c r="A5" s="59"/>
      <c r="B5" s="60" t="s">
        <v>65</v>
      </c>
      <c r="C5" s="249">
        <f>SUM(C6:C2012)</f>
        <v>676111768.5599996</v>
      </c>
      <c r="D5" s="249">
        <f>SUM(D6:D2012)</f>
        <v>18580193.419999998</v>
      </c>
      <c r="E5" s="249">
        <f>SUM(E6:E2012)</f>
        <v>56541620.77999997</v>
      </c>
      <c r="F5" s="249">
        <f>SUM(F6:F2012)</f>
        <v>110067201.37000005</v>
      </c>
      <c r="G5" s="249">
        <f>SUM(G6:G2012)</f>
        <v>861300784.1299996</v>
      </c>
      <c r="H5" s="250"/>
      <c r="I5" s="274"/>
      <c r="J5" s="253"/>
      <c r="K5" s="60" t="s">
        <v>12</v>
      </c>
      <c r="L5" s="249">
        <f>SUM(L6:L2012)</f>
        <v>684327097.8400002</v>
      </c>
      <c r="M5" s="249">
        <f>SUM(M6:M2012)</f>
        <v>1600772.38</v>
      </c>
      <c r="N5" s="249">
        <f>SUM(N6:N2012)</f>
        <v>3672210858.8586154</v>
      </c>
      <c r="O5" s="249">
        <f>SUM(O6:O2012)</f>
        <v>101970099.91999999</v>
      </c>
      <c r="P5" s="249">
        <f>SUM(P6:P2012)</f>
        <v>4460108828.998616</v>
      </c>
      <c r="Q5" s="250"/>
      <c r="R5" s="274"/>
      <c r="S5" s="253"/>
      <c r="T5" s="251"/>
      <c r="U5" s="251"/>
      <c r="V5" s="252"/>
    </row>
    <row r="6" spans="1:22" s="326" customFormat="1" ht="24" thickTop="1">
      <c r="A6" s="295">
        <v>1</v>
      </c>
      <c r="B6" s="62" t="s">
        <v>295</v>
      </c>
      <c r="C6" s="63">
        <v>304725824.1938478</v>
      </c>
      <c r="D6" s="64">
        <v>9169939.690668432</v>
      </c>
      <c r="E6" s="64">
        <v>24812366.908101305</v>
      </c>
      <c r="F6" s="64">
        <v>54588759.376364544</v>
      </c>
      <c r="G6" s="323">
        <v>393296890.168982</v>
      </c>
      <c r="H6" s="66">
        <v>34838</v>
      </c>
      <c r="I6" s="273" t="s">
        <v>255</v>
      </c>
      <c r="J6" s="301">
        <f>G6/H6</f>
        <v>11289.307370370918</v>
      </c>
      <c r="K6" s="62" t="s">
        <v>295</v>
      </c>
      <c r="L6" s="67">
        <v>340615880.36092734</v>
      </c>
      <c r="M6" s="68">
        <v>802821.1583801685</v>
      </c>
      <c r="N6" s="68">
        <v>24656574.226024877</v>
      </c>
      <c r="O6" s="68">
        <v>57459856.555517256</v>
      </c>
      <c r="P6" s="323">
        <f>SUM(L6:O6)</f>
        <v>423535132.3008496</v>
      </c>
      <c r="Q6" s="69">
        <v>30603</v>
      </c>
      <c r="R6" s="273" t="s">
        <v>255</v>
      </c>
      <c r="S6" s="301">
        <f>P6/Q6</f>
        <v>13839.660565985349</v>
      </c>
      <c r="T6" s="324">
        <f>IF(G6=0,0,(P6-G6)/G6)*100</f>
        <v>7.688401024192074</v>
      </c>
      <c r="U6" s="351">
        <f>IF(H6=0,0,(Q6-H6)/H6)*100</f>
        <v>-12.156266146162237</v>
      </c>
      <c r="V6" s="325">
        <f>IF(J6=0,0,(S6-J6)/J6)*100</f>
        <v>22.590873930033116</v>
      </c>
    </row>
    <row r="7" spans="1:22" s="326" customFormat="1" ht="23.25">
      <c r="A7" s="295">
        <v>2</v>
      </c>
      <c r="B7" s="62" t="s">
        <v>296</v>
      </c>
      <c r="C7" s="63">
        <v>135119465.97220957</v>
      </c>
      <c r="D7" s="63">
        <v>363352.2220835491</v>
      </c>
      <c r="E7" s="64">
        <v>10267894.940175226</v>
      </c>
      <c r="F7" s="64">
        <v>17007164.716178548</v>
      </c>
      <c r="G7" s="323">
        <v>162757877.85064685</v>
      </c>
      <c r="H7" s="66">
        <v>759829</v>
      </c>
      <c r="I7" s="273" t="s">
        <v>258</v>
      </c>
      <c r="J7" s="301">
        <f aca="true" t="shared" si="0" ref="J7:J16">G7/H7</f>
        <v>214.2032981771515</v>
      </c>
      <c r="K7" s="62" t="s">
        <v>296</v>
      </c>
      <c r="L7" s="328">
        <v>78865807.86872075</v>
      </c>
      <c r="M7" s="329">
        <v>145295.00371356405</v>
      </c>
      <c r="N7" s="329">
        <v>3627026460.1472764</v>
      </c>
      <c r="O7" s="68">
        <v>10703666.971769432</v>
      </c>
      <c r="P7" s="323">
        <f aca="true" t="shared" si="1" ref="P7:P20">SUM(L7:O7)</f>
        <v>3716741229.99148</v>
      </c>
      <c r="Q7" s="69">
        <v>519625</v>
      </c>
      <c r="R7" s="273" t="s">
        <v>258</v>
      </c>
      <c r="S7" s="301">
        <f>P7/Q7</f>
        <v>7152.737512612904</v>
      </c>
      <c r="T7" s="324">
        <f aca="true" t="shared" si="2" ref="T7:U20">IF(G7=0,0,(P7-G7)/G7)*100</f>
        <v>2183.601432430884</v>
      </c>
      <c r="U7" s="351">
        <f t="shared" si="2"/>
        <v>-31.61290237671897</v>
      </c>
      <c r="V7" s="325">
        <f aca="true" t="shared" si="3" ref="V7:V20">IF(J7=0,0,(S7-J7)/J7)*100</f>
        <v>3239.2284682271375</v>
      </c>
    </row>
    <row r="8" spans="1:22" s="326" customFormat="1" ht="23.25">
      <c r="A8" s="295">
        <v>3</v>
      </c>
      <c r="B8" s="335" t="s">
        <v>337</v>
      </c>
      <c r="C8" s="63">
        <v>76169177.7903942</v>
      </c>
      <c r="D8" s="63">
        <v>8531581.338335639</v>
      </c>
      <c r="E8" s="64">
        <v>7171374.842293895</v>
      </c>
      <c r="F8" s="64">
        <v>12051848.854246221</v>
      </c>
      <c r="G8" s="323">
        <v>103923982.82526994</v>
      </c>
      <c r="H8" s="66">
        <v>1528</v>
      </c>
      <c r="I8" s="273" t="s">
        <v>255</v>
      </c>
      <c r="J8" s="301">
        <f t="shared" si="0"/>
        <v>68013.07776522901</v>
      </c>
      <c r="K8" s="62" t="s">
        <v>299</v>
      </c>
      <c r="L8" s="500">
        <v>154037320.86941</v>
      </c>
      <c r="M8" s="500">
        <v>400894.2062602432</v>
      </c>
      <c r="N8" s="500">
        <v>12678951.381547052</v>
      </c>
      <c r="O8" s="68">
        <v>21533075.193527333</v>
      </c>
      <c r="P8" s="323">
        <f t="shared" si="1"/>
        <v>188650241.65074465</v>
      </c>
      <c r="Q8" s="69">
        <v>44104</v>
      </c>
      <c r="R8" s="273" t="s">
        <v>255</v>
      </c>
      <c r="S8" s="301">
        <f>P8/Q8</f>
        <v>4277.395285025046</v>
      </c>
      <c r="T8" s="324">
        <f t="shared" si="2"/>
        <v>81.52714755739024</v>
      </c>
      <c r="U8" s="351">
        <f t="shared" si="2"/>
        <v>2786.387434554974</v>
      </c>
      <c r="V8" s="325">
        <f t="shared" si="3"/>
        <v>-93.71092233204035</v>
      </c>
    </row>
    <row r="9" spans="1:22" s="326" customFormat="1" ht="23.25">
      <c r="A9" s="295">
        <v>4</v>
      </c>
      <c r="B9" s="413" t="s">
        <v>338</v>
      </c>
      <c r="C9" s="486">
        <v>1531499.8221800984</v>
      </c>
      <c r="D9" s="486">
        <v>5536.146582733813</v>
      </c>
      <c r="E9" s="487">
        <v>112137.88002697846</v>
      </c>
      <c r="F9" s="487">
        <v>50554.27432585243</v>
      </c>
      <c r="G9" s="370">
        <v>1699728.1231156632</v>
      </c>
      <c r="H9" s="415">
        <v>465</v>
      </c>
      <c r="I9" s="371" t="s">
        <v>258</v>
      </c>
      <c r="J9" s="372">
        <f t="shared" si="0"/>
        <v>3655.3292970229318</v>
      </c>
      <c r="K9" s="413" t="s">
        <v>378</v>
      </c>
      <c r="L9" s="414"/>
      <c r="M9" s="370"/>
      <c r="N9" s="370"/>
      <c r="O9" s="370"/>
      <c r="P9" s="410">
        <f t="shared" si="1"/>
        <v>0</v>
      </c>
      <c r="Q9" s="416">
        <v>0</v>
      </c>
      <c r="R9" s="421">
        <v>0</v>
      </c>
      <c r="S9" s="372">
        <v>0</v>
      </c>
      <c r="T9" s="411">
        <f t="shared" si="2"/>
        <v>-100</v>
      </c>
      <c r="U9" s="464">
        <f t="shared" si="2"/>
        <v>-100</v>
      </c>
      <c r="V9" s="412">
        <f t="shared" si="3"/>
        <v>-100</v>
      </c>
    </row>
    <row r="10" spans="1:22" s="326" customFormat="1" ht="23.25">
      <c r="A10" s="295">
        <v>5</v>
      </c>
      <c r="B10" s="335" t="s">
        <v>339</v>
      </c>
      <c r="C10" s="63">
        <v>4932619.568358687</v>
      </c>
      <c r="D10" s="63">
        <v>13808.451386940678</v>
      </c>
      <c r="E10" s="64">
        <v>399112.60382803093</v>
      </c>
      <c r="F10" s="64">
        <v>254521.43364604903</v>
      </c>
      <c r="G10" s="323">
        <v>5600062.057219707</v>
      </c>
      <c r="H10" s="66">
        <v>22</v>
      </c>
      <c r="I10" s="273" t="s">
        <v>255</v>
      </c>
      <c r="J10" s="301">
        <f t="shared" si="0"/>
        <v>254548.27532816853</v>
      </c>
      <c r="K10" s="62" t="s">
        <v>297</v>
      </c>
      <c r="L10" s="67">
        <v>17653139.036254887</v>
      </c>
      <c r="M10" s="68">
        <v>42913.99655491112</v>
      </c>
      <c r="N10" s="68">
        <v>1390925.7646924227</v>
      </c>
      <c r="O10" s="68">
        <v>2036408.592298391</v>
      </c>
      <c r="P10" s="323">
        <f t="shared" si="1"/>
        <v>21123387.389800612</v>
      </c>
      <c r="Q10" s="69">
        <v>22</v>
      </c>
      <c r="R10" s="273" t="s">
        <v>255</v>
      </c>
      <c r="S10" s="301">
        <f>P10/Q10</f>
        <v>960153.9722636641</v>
      </c>
      <c r="T10" s="324">
        <f t="shared" si="2"/>
        <v>277.1991662586656</v>
      </c>
      <c r="U10" s="351">
        <f t="shared" si="2"/>
        <v>0</v>
      </c>
      <c r="V10" s="325">
        <f t="shared" si="3"/>
        <v>277.1991662586655</v>
      </c>
    </row>
    <row r="11" spans="1:22" s="326" customFormat="1" ht="23.25">
      <c r="A11" s="295">
        <v>6</v>
      </c>
      <c r="B11" s="413" t="s">
        <v>340</v>
      </c>
      <c r="C11" s="486">
        <v>63966173.66186378</v>
      </c>
      <c r="D11" s="486">
        <v>237440.46254752588</v>
      </c>
      <c r="E11" s="487">
        <v>6645800.573525052</v>
      </c>
      <c r="F11" s="487">
        <v>18539889.391294133</v>
      </c>
      <c r="G11" s="370">
        <v>89389304.0892305</v>
      </c>
      <c r="H11" s="415">
        <v>2664</v>
      </c>
      <c r="I11" s="371" t="s">
        <v>17</v>
      </c>
      <c r="J11" s="372">
        <f t="shared" si="0"/>
        <v>33554.54357703847</v>
      </c>
      <c r="K11" s="413" t="s">
        <v>379</v>
      </c>
      <c r="L11" s="414"/>
      <c r="M11" s="370"/>
      <c r="N11" s="370"/>
      <c r="O11" s="370"/>
      <c r="P11" s="370">
        <f t="shared" si="1"/>
        <v>0</v>
      </c>
      <c r="Q11" s="480">
        <v>0</v>
      </c>
      <c r="R11" s="421">
        <v>0</v>
      </c>
      <c r="S11" s="372">
        <v>0</v>
      </c>
      <c r="T11" s="411">
        <f t="shared" si="2"/>
        <v>-100</v>
      </c>
      <c r="U11" s="464">
        <f t="shared" si="2"/>
        <v>-100</v>
      </c>
      <c r="V11" s="412">
        <f t="shared" si="3"/>
        <v>-100</v>
      </c>
    </row>
    <row r="12" spans="1:22" s="584" customFormat="1" ht="23.25">
      <c r="A12" s="295">
        <v>7</v>
      </c>
      <c r="B12" s="413" t="s">
        <v>341</v>
      </c>
      <c r="C12" s="486">
        <v>25584576.59574156</v>
      </c>
      <c r="D12" s="486">
        <v>59996.60719007246</v>
      </c>
      <c r="E12" s="487">
        <v>1707150.146696438</v>
      </c>
      <c r="F12" s="487">
        <v>2205061.3327656123</v>
      </c>
      <c r="G12" s="370">
        <v>29556784.68239368</v>
      </c>
      <c r="H12" s="415">
        <v>625500</v>
      </c>
      <c r="I12" s="371" t="s">
        <v>255</v>
      </c>
      <c r="J12" s="372">
        <f t="shared" si="0"/>
        <v>47.25305304939038</v>
      </c>
      <c r="K12" s="413" t="s">
        <v>510</v>
      </c>
      <c r="L12" s="414"/>
      <c r="M12" s="370"/>
      <c r="N12" s="370"/>
      <c r="O12" s="370"/>
      <c r="P12" s="370"/>
      <c r="Q12" s="583"/>
      <c r="R12" s="371"/>
      <c r="S12" s="372"/>
      <c r="T12" s="411">
        <f t="shared" si="2"/>
        <v>-100</v>
      </c>
      <c r="U12" s="464">
        <f t="shared" si="2"/>
        <v>-100</v>
      </c>
      <c r="V12" s="412">
        <f t="shared" si="3"/>
        <v>-100</v>
      </c>
    </row>
    <row r="13" spans="1:22" s="582" customFormat="1" ht="23.25">
      <c r="A13" s="295">
        <v>8</v>
      </c>
      <c r="B13" s="413" t="s">
        <v>509</v>
      </c>
      <c r="C13" s="576"/>
      <c r="D13" s="576"/>
      <c r="E13" s="577"/>
      <c r="F13" s="577"/>
      <c r="G13" s="370"/>
      <c r="H13" s="578"/>
      <c r="I13" s="371"/>
      <c r="J13" s="372"/>
      <c r="K13" s="566" t="s">
        <v>298</v>
      </c>
      <c r="L13" s="579">
        <v>43856108.947485775</v>
      </c>
      <c r="M13" s="580">
        <v>107736.7445852198</v>
      </c>
      <c r="N13" s="580">
        <v>3365943.2002913943</v>
      </c>
      <c r="O13" s="580">
        <v>6077734.553965846</v>
      </c>
      <c r="P13" s="573">
        <v>53407523.44632824</v>
      </c>
      <c r="Q13" s="581">
        <v>80000</v>
      </c>
      <c r="R13" s="371" t="s">
        <v>258</v>
      </c>
      <c r="S13" s="372">
        <v>667.594043079103</v>
      </c>
      <c r="T13" s="411">
        <f aca="true" t="shared" si="4" ref="T13:U15">IF(G13=0,0,(P13-G13)/G13)*100</f>
        <v>0</v>
      </c>
      <c r="U13" s="464">
        <f t="shared" si="4"/>
        <v>0</v>
      </c>
      <c r="V13" s="412">
        <f>IF(J13=0,0,(S13-J13)/J13)*100</f>
        <v>0</v>
      </c>
    </row>
    <row r="14" spans="1:22" s="326" customFormat="1" ht="23.25">
      <c r="A14" s="295">
        <v>9</v>
      </c>
      <c r="B14" s="413" t="s">
        <v>342</v>
      </c>
      <c r="C14" s="486">
        <v>22352384.98437279</v>
      </c>
      <c r="D14" s="486">
        <v>57469.845900941196</v>
      </c>
      <c r="E14" s="487">
        <v>1422304.1410127468</v>
      </c>
      <c r="F14" s="487">
        <v>1200897.0922671084</v>
      </c>
      <c r="G14" s="370">
        <v>25033056.06355359</v>
      </c>
      <c r="H14" s="415">
        <v>243</v>
      </c>
      <c r="I14" s="371" t="s">
        <v>255</v>
      </c>
      <c r="J14" s="372">
        <f t="shared" si="0"/>
        <v>103016.6916195621</v>
      </c>
      <c r="K14" s="413" t="s">
        <v>514</v>
      </c>
      <c r="L14" s="414"/>
      <c r="M14" s="370"/>
      <c r="N14" s="370"/>
      <c r="O14" s="370"/>
      <c r="P14" s="370"/>
      <c r="Q14" s="416"/>
      <c r="R14" s="371"/>
      <c r="S14" s="372"/>
      <c r="T14" s="411">
        <f t="shared" si="4"/>
        <v>-100</v>
      </c>
      <c r="U14" s="464">
        <f t="shared" si="4"/>
        <v>-100</v>
      </c>
      <c r="V14" s="412">
        <f>IF(J14=0,0,(S14-J14)/J14)*100</f>
        <v>-100</v>
      </c>
    </row>
    <row r="15" spans="1:22" s="326" customFormat="1" ht="23.25">
      <c r="A15" s="295">
        <v>10</v>
      </c>
      <c r="B15" s="413" t="s">
        <v>513</v>
      </c>
      <c r="C15" s="486"/>
      <c r="D15" s="486"/>
      <c r="E15" s="487"/>
      <c r="F15" s="487"/>
      <c r="G15" s="370"/>
      <c r="H15" s="415"/>
      <c r="I15" s="371"/>
      <c r="J15" s="372"/>
      <c r="K15" s="413" t="s">
        <v>302</v>
      </c>
      <c r="L15" s="572">
        <v>9486536.57180328</v>
      </c>
      <c r="M15" s="573">
        <v>17005.300651824135</v>
      </c>
      <c r="N15" s="573">
        <v>450368.16850289993</v>
      </c>
      <c r="O15" s="573">
        <v>691105.7966432971</v>
      </c>
      <c r="P15" s="573">
        <v>10645015.8376013</v>
      </c>
      <c r="Q15" s="416">
        <v>3</v>
      </c>
      <c r="R15" s="371" t="s">
        <v>257</v>
      </c>
      <c r="S15" s="372">
        <v>3548338.612533767</v>
      </c>
      <c r="T15" s="411">
        <f t="shared" si="4"/>
        <v>0</v>
      </c>
      <c r="U15" s="464">
        <f t="shared" si="4"/>
        <v>0</v>
      </c>
      <c r="V15" s="412">
        <f>IF(J15=0,0,(S15-J15)/J15)*100</f>
        <v>0</v>
      </c>
    </row>
    <row r="16" spans="1:22" s="326" customFormat="1" ht="23.25">
      <c r="A16" s="295">
        <v>11</v>
      </c>
      <c r="B16" s="413" t="s">
        <v>343</v>
      </c>
      <c r="C16" s="486">
        <v>33624217.4325874</v>
      </c>
      <c r="D16" s="486">
        <v>115868.83352776905</v>
      </c>
      <c r="E16" s="487">
        <v>3254859.95672867</v>
      </c>
      <c r="F16" s="487">
        <v>3750975.7152683605</v>
      </c>
      <c r="G16" s="370">
        <v>40745921.93811219</v>
      </c>
      <c r="H16" s="415">
        <v>565</v>
      </c>
      <c r="I16" s="371" t="s">
        <v>255</v>
      </c>
      <c r="J16" s="372">
        <f t="shared" si="0"/>
        <v>72116.67599665874</v>
      </c>
      <c r="K16" s="413" t="s">
        <v>380</v>
      </c>
      <c r="L16" s="414"/>
      <c r="M16" s="370"/>
      <c r="N16" s="370"/>
      <c r="O16" s="370"/>
      <c r="P16" s="370">
        <f t="shared" si="1"/>
        <v>0</v>
      </c>
      <c r="Q16" s="416">
        <v>0</v>
      </c>
      <c r="R16" s="421">
        <v>0</v>
      </c>
      <c r="S16" s="372">
        <v>0</v>
      </c>
      <c r="T16" s="411">
        <f t="shared" si="2"/>
        <v>-100</v>
      </c>
      <c r="U16" s="464">
        <f t="shared" si="2"/>
        <v>-100</v>
      </c>
      <c r="V16" s="412">
        <f t="shared" si="3"/>
        <v>-100</v>
      </c>
    </row>
    <row r="17" spans="1:22" s="326" customFormat="1" ht="23.25">
      <c r="A17" s="295">
        <v>12</v>
      </c>
      <c r="B17" s="466" t="s">
        <v>344</v>
      </c>
      <c r="C17" s="488">
        <v>8105828.538443899</v>
      </c>
      <c r="D17" s="488">
        <v>25199.82177639505</v>
      </c>
      <c r="E17" s="489">
        <v>748618.7876116341</v>
      </c>
      <c r="F17" s="489">
        <v>417529.18364360975</v>
      </c>
      <c r="G17" s="479">
        <v>9297176.331475537</v>
      </c>
      <c r="H17" s="490">
        <v>2</v>
      </c>
      <c r="I17" s="481" t="s">
        <v>17</v>
      </c>
      <c r="J17" s="476">
        <v>4648588.165737769</v>
      </c>
      <c r="K17" s="477" t="s">
        <v>381</v>
      </c>
      <c r="L17" s="478"/>
      <c r="M17" s="479"/>
      <c r="N17" s="479"/>
      <c r="O17" s="479"/>
      <c r="P17" s="370">
        <f t="shared" si="1"/>
        <v>0</v>
      </c>
      <c r="Q17" s="480">
        <v>0</v>
      </c>
      <c r="R17" s="491">
        <v>0</v>
      </c>
      <c r="S17" s="372">
        <v>0</v>
      </c>
      <c r="T17" s="411">
        <f t="shared" si="2"/>
        <v>-100</v>
      </c>
      <c r="U17" s="464">
        <f t="shared" si="2"/>
        <v>-100</v>
      </c>
      <c r="V17" s="412">
        <f>IF(J17=0,0,(S17-J17)/J17)*100</f>
        <v>-100</v>
      </c>
    </row>
    <row r="18" spans="1:22" s="326" customFormat="1" ht="23.25">
      <c r="A18" s="295">
        <v>13</v>
      </c>
      <c r="B18" s="413" t="s">
        <v>382</v>
      </c>
      <c r="C18" s="494">
        <v>0</v>
      </c>
      <c r="D18" s="494">
        <v>0</v>
      </c>
      <c r="E18" s="494">
        <v>0</v>
      </c>
      <c r="F18" s="494">
        <v>0</v>
      </c>
      <c r="G18" s="437">
        <v>0</v>
      </c>
      <c r="H18" s="495">
        <v>0</v>
      </c>
      <c r="I18" s="422">
        <v>0</v>
      </c>
      <c r="J18" s="424">
        <v>0</v>
      </c>
      <c r="K18" s="466" t="s">
        <v>300</v>
      </c>
      <c r="L18" s="437">
        <v>21008363.631715365</v>
      </c>
      <c r="M18" s="437">
        <v>48511.769622825064</v>
      </c>
      <c r="N18" s="437">
        <v>1503191.1823957902</v>
      </c>
      <c r="O18" s="437">
        <v>1440786.2435274844</v>
      </c>
      <c r="P18" s="370">
        <f t="shared" si="1"/>
        <v>24000852.827261463</v>
      </c>
      <c r="Q18" s="439">
        <v>146</v>
      </c>
      <c r="R18" s="423" t="s">
        <v>17</v>
      </c>
      <c r="S18" s="372">
        <f>P18/Q18</f>
        <v>164389.40292644838</v>
      </c>
      <c r="T18" s="411">
        <f t="shared" si="2"/>
        <v>0</v>
      </c>
      <c r="U18" s="464">
        <f t="shared" si="2"/>
        <v>0</v>
      </c>
      <c r="V18" s="412">
        <f t="shared" si="3"/>
        <v>0</v>
      </c>
    </row>
    <row r="19" spans="1:22" s="326" customFormat="1" ht="23.25">
      <c r="A19" s="295">
        <v>14</v>
      </c>
      <c r="B19" s="413" t="s">
        <v>383</v>
      </c>
      <c r="C19" s="494">
        <v>0</v>
      </c>
      <c r="D19" s="494">
        <v>0</v>
      </c>
      <c r="E19" s="494">
        <v>0</v>
      </c>
      <c r="F19" s="494">
        <v>0</v>
      </c>
      <c r="G19" s="437">
        <v>0</v>
      </c>
      <c r="H19" s="495">
        <v>0</v>
      </c>
      <c r="I19" s="422">
        <v>0</v>
      </c>
      <c r="J19" s="424">
        <v>0</v>
      </c>
      <c r="K19" s="466" t="s">
        <v>301</v>
      </c>
      <c r="L19" s="437">
        <v>13983918.865741294</v>
      </c>
      <c r="M19" s="437">
        <v>25330.03385781104</v>
      </c>
      <c r="N19" s="437">
        <v>834022.7917965386</v>
      </c>
      <c r="O19" s="437">
        <v>1368633.5271848077</v>
      </c>
      <c r="P19" s="370">
        <f t="shared" si="1"/>
        <v>16211905.21858045</v>
      </c>
      <c r="Q19" s="439">
        <v>16456</v>
      </c>
      <c r="R19" s="423" t="s">
        <v>255</v>
      </c>
      <c r="S19" s="372">
        <f>P19/Q19</f>
        <v>985.1668217416413</v>
      </c>
      <c r="T19" s="411">
        <f t="shared" si="2"/>
        <v>0</v>
      </c>
      <c r="U19" s="464">
        <f t="shared" si="2"/>
        <v>0</v>
      </c>
      <c r="V19" s="412">
        <f t="shared" si="3"/>
        <v>0</v>
      </c>
    </row>
    <row r="20" spans="1:22" s="326" customFormat="1" ht="23.25">
      <c r="A20" s="295">
        <v>15</v>
      </c>
      <c r="B20" s="443" t="s">
        <v>384</v>
      </c>
      <c r="C20" s="496">
        <v>0</v>
      </c>
      <c r="D20" s="496">
        <v>0</v>
      </c>
      <c r="E20" s="496">
        <v>0</v>
      </c>
      <c r="F20" s="496">
        <v>0</v>
      </c>
      <c r="G20" s="445">
        <v>0</v>
      </c>
      <c r="H20" s="497">
        <v>0</v>
      </c>
      <c r="I20" s="430">
        <v>0</v>
      </c>
      <c r="J20" s="492">
        <v>0</v>
      </c>
      <c r="K20" s="443" t="s">
        <v>303</v>
      </c>
      <c r="L20" s="445">
        <v>4820021.687941291</v>
      </c>
      <c r="M20" s="445">
        <v>10264.166373433116</v>
      </c>
      <c r="N20" s="445">
        <v>304421.9960880262</v>
      </c>
      <c r="O20" s="445">
        <v>658832.4855661276</v>
      </c>
      <c r="P20" s="370">
        <f t="shared" si="1"/>
        <v>5793540.335968878</v>
      </c>
      <c r="Q20" s="498">
        <v>5</v>
      </c>
      <c r="R20" s="432" t="s">
        <v>255</v>
      </c>
      <c r="S20" s="433">
        <f>P20/Q20</f>
        <v>1158708.0671937757</v>
      </c>
      <c r="T20" s="434">
        <f t="shared" si="2"/>
        <v>0</v>
      </c>
      <c r="U20" s="493">
        <f t="shared" si="2"/>
        <v>0</v>
      </c>
      <c r="V20" s="435">
        <f t="shared" si="3"/>
        <v>0</v>
      </c>
    </row>
  </sheetData>
  <sheetProtection/>
  <mergeCells count="6">
    <mergeCell ref="L3:S3"/>
    <mergeCell ref="T3:V3"/>
    <mergeCell ref="A3:A4"/>
    <mergeCell ref="C3:J3"/>
    <mergeCell ref="B3:B4"/>
    <mergeCell ref="K3:K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"/>
  <sheetViews>
    <sheetView zoomScale="75" zoomScaleNormal="75" zoomScalePageLayoutView="0" workbookViewId="0" topLeftCell="A7">
      <selection activeCell="G17" sqref="G17"/>
    </sheetView>
  </sheetViews>
  <sheetFormatPr defaultColWidth="9.140625" defaultRowHeight="15"/>
  <cols>
    <col min="1" max="1" width="9.00390625" style="2" customWidth="1"/>
    <col min="2" max="2" width="68.8515625" style="2" bestFit="1" customWidth="1"/>
    <col min="3" max="3" width="76.57421875" style="2" customWidth="1"/>
    <col min="4" max="16384" width="9.140625" style="2" customWidth="1"/>
  </cols>
  <sheetData>
    <row r="1" ht="23.25">
      <c r="A1" s="29" t="s">
        <v>137</v>
      </c>
    </row>
    <row r="2" ht="23.25">
      <c r="A2" s="2" t="s">
        <v>157</v>
      </c>
    </row>
    <row r="3" spans="1:3" ht="23.25">
      <c r="A3" s="172" t="s">
        <v>47</v>
      </c>
      <c r="B3" s="5" t="s">
        <v>39</v>
      </c>
      <c r="C3" s="5" t="s">
        <v>44</v>
      </c>
    </row>
    <row r="4" spans="1:3" ht="69.75">
      <c r="A4" s="171">
        <v>1</v>
      </c>
      <c r="B4" s="507" t="s">
        <v>295</v>
      </c>
      <c r="C4" s="49" t="s">
        <v>503</v>
      </c>
    </row>
    <row r="5" spans="1:3" ht="93">
      <c r="A5" s="171">
        <v>2</v>
      </c>
      <c r="B5" s="575" t="s">
        <v>296</v>
      </c>
      <c r="C5" s="49" t="s">
        <v>504</v>
      </c>
    </row>
    <row r="6" spans="1:3" ht="116.25">
      <c r="A6" s="171">
        <v>3</v>
      </c>
      <c r="B6" s="508" t="s">
        <v>337</v>
      </c>
      <c r="C6" s="49" t="s">
        <v>505</v>
      </c>
    </row>
    <row r="7" spans="1:3" ht="69.75">
      <c r="A7" s="171">
        <v>4</v>
      </c>
      <c r="B7" s="507" t="s">
        <v>338</v>
      </c>
      <c r="C7" s="49" t="s">
        <v>506</v>
      </c>
    </row>
    <row r="8" spans="1:3" ht="162.75">
      <c r="A8" s="171">
        <v>5</v>
      </c>
      <c r="B8" s="507" t="s">
        <v>339</v>
      </c>
      <c r="C8" s="49" t="s">
        <v>507</v>
      </c>
    </row>
    <row r="9" spans="1:3" ht="93">
      <c r="A9" s="171">
        <v>6</v>
      </c>
      <c r="B9" s="575" t="s">
        <v>340</v>
      </c>
      <c r="C9" s="49" t="s">
        <v>508</v>
      </c>
    </row>
    <row r="10" spans="1:3" ht="93">
      <c r="A10" s="172">
        <v>7</v>
      </c>
      <c r="B10" s="575" t="s">
        <v>341</v>
      </c>
      <c r="C10" s="49" t="s">
        <v>512</v>
      </c>
    </row>
    <row r="11" spans="1:3" ht="69.75">
      <c r="A11" s="172">
        <v>8</v>
      </c>
      <c r="B11" s="575" t="s">
        <v>298</v>
      </c>
      <c r="C11" s="49" t="s">
        <v>511</v>
      </c>
    </row>
    <row r="12" spans="1:3" ht="69.75">
      <c r="A12" s="172">
        <v>9</v>
      </c>
      <c r="B12" s="575" t="s">
        <v>342</v>
      </c>
      <c r="C12" s="49" t="s">
        <v>515</v>
      </c>
    </row>
    <row r="13" spans="1:3" ht="116.25">
      <c r="A13" s="171">
        <v>10</v>
      </c>
      <c r="B13" s="575" t="s">
        <v>302</v>
      </c>
      <c r="C13" s="49" t="s">
        <v>516</v>
      </c>
    </row>
    <row r="14" spans="1:3" ht="69.75">
      <c r="A14" s="171">
        <v>11</v>
      </c>
      <c r="B14" s="575" t="s">
        <v>343</v>
      </c>
      <c r="C14" s="49" t="s">
        <v>517</v>
      </c>
    </row>
    <row r="15" spans="1:3" ht="46.5">
      <c r="A15" s="171">
        <v>12</v>
      </c>
      <c r="B15" s="575" t="s">
        <v>344</v>
      </c>
      <c r="C15" s="49" t="s">
        <v>518</v>
      </c>
    </row>
    <row r="16" spans="1:3" ht="93">
      <c r="A16" s="171">
        <v>13</v>
      </c>
      <c r="B16" s="575" t="s">
        <v>300</v>
      </c>
      <c r="C16" s="49" t="s">
        <v>519</v>
      </c>
    </row>
    <row r="17" spans="1:3" ht="116.25">
      <c r="A17" s="171">
        <v>14</v>
      </c>
      <c r="B17" s="575" t="s">
        <v>301</v>
      </c>
      <c r="C17" s="49" t="s">
        <v>520</v>
      </c>
    </row>
    <row r="18" spans="1:3" ht="116.25">
      <c r="A18" s="171">
        <v>15</v>
      </c>
      <c r="B18" s="575" t="s">
        <v>303</v>
      </c>
      <c r="C18" s="49" t="s">
        <v>521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AF100"/>
  <sheetViews>
    <sheetView zoomScalePageLayoutView="0" workbookViewId="0" topLeftCell="Q27">
      <selection activeCell="A14" sqref="A14"/>
    </sheetView>
  </sheetViews>
  <sheetFormatPr defaultColWidth="9.140625" defaultRowHeight="15"/>
  <cols>
    <col min="1" max="1" width="94.421875" style="2" bestFit="1" customWidth="1"/>
    <col min="2" max="2" width="11.28125" style="2" customWidth="1"/>
    <col min="3" max="3" width="17.28125" style="2" customWidth="1"/>
    <col min="4" max="4" width="15.421875" style="2" customWidth="1"/>
    <col min="5" max="6" width="14.28125" style="2" customWidth="1"/>
    <col min="7" max="7" width="15.421875" style="326" customWidth="1"/>
    <col min="8" max="12" width="14.28125" style="2" customWidth="1"/>
    <col min="13" max="13" width="15.421875" style="207" customWidth="1"/>
    <col min="14" max="14" width="17.28125" style="2" customWidth="1"/>
    <col min="15" max="15" width="56.7109375" style="2" hidden="1" customWidth="1"/>
    <col min="16" max="16" width="11.57421875" style="2" hidden="1" customWidth="1"/>
    <col min="17" max="17" width="17.28125" style="2" customWidth="1"/>
    <col min="18" max="20" width="15.421875" style="2" customWidth="1"/>
    <col min="21" max="21" width="17.28125" style="207" customWidth="1"/>
    <col min="22" max="22" width="15.421875" style="2" customWidth="1"/>
    <col min="23" max="27" width="14.28125" style="2" customWidth="1"/>
    <col min="28" max="28" width="15.421875" style="207" customWidth="1"/>
    <col min="29" max="29" width="17.28125" style="2" customWidth="1"/>
    <col min="30" max="32" width="10.8515625" style="2" customWidth="1"/>
    <col min="33" max="34" width="9.140625" style="2" customWidth="1"/>
    <col min="35" max="35" width="35.140625" style="2" customWidth="1"/>
    <col min="36" max="16384" width="9.140625" style="2" customWidth="1"/>
  </cols>
  <sheetData>
    <row r="1" spans="1:29" ht="23.25">
      <c r="A1" s="36" t="s">
        <v>136</v>
      </c>
      <c r="N1" s="278"/>
      <c r="AB1" s="302"/>
      <c r="AC1" s="278"/>
    </row>
    <row r="2" spans="1:32" ht="23.25">
      <c r="A2" s="36"/>
      <c r="B2" s="37"/>
      <c r="C2" s="352"/>
      <c r="D2" s="352"/>
      <c r="E2" s="352"/>
      <c r="F2" s="352"/>
      <c r="G2" s="353"/>
      <c r="H2" s="352"/>
      <c r="I2" s="352"/>
      <c r="J2" s="352"/>
      <c r="K2" s="352"/>
      <c r="L2" s="352"/>
      <c r="M2" s="354"/>
      <c r="N2" s="303"/>
      <c r="O2" s="355"/>
      <c r="P2" s="167"/>
      <c r="Q2" s="37"/>
      <c r="R2" s="37"/>
      <c r="S2" s="37"/>
      <c r="T2" s="37"/>
      <c r="U2" s="257"/>
      <c r="V2" s="37"/>
      <c r="W2" s="37"/>
      <c r="X2" s="37"/>
      <c r="Y2" s="37"/>
      <c r="Z2" s="37"/>
      <c r="AA2" s="37"/>
      <c r="AB2" s="287"/>
      <c r="AC2" s="304"/>
      <c r="AD2" s="37"/>
      <c r="AE2" s="37"/>
      <c r="AF2" s="38" t="s">
        <v>24</v>
      </c>
    </row>
    <row r="3" spans="1:32" ht="21" customHeight="1">
      <c r="A3" s="633" t="s">
        <v>161</v>
      </c>
      <c r="B3" s="634" t="s">
        <v>160</v>
      </c>
      <c r="C3" s="639" t="s">
        <v>345</v>
      </c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4" t="s">
        <v>25</v>
      </c>
      <c r="P3" s="634" t="s">
        <v>120</v>
      </c>
      <c r="Q3" s="639" t="s">
        <v>385</v>
      </c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40" t="s">
        <v>7</v>
      </c>
      <c r="AE3" s="641"/>
      <c r="AF3" s="642"/>
    </row>
    <row r="4" spans="1:32" ht="23.25">
      <c r="A4" s="633"/>
      <c r="B4" s="635"/>
      <c r="C4" s="639" t="s">
        <v>40</v>
      </c>
      <c r="D4" s="639"/>
      <c r="E4" s="639"/>
      <c r="F4" s="39"/>
      <c r="G4" s="639" t="s">
        <v>41</v>
      </c>
      <c r="H4" s="639"/>
      <c r="I4" s="639"/>
      <c r="J4" s="639"/>
      <c r="K4" s="639"/>
      <c r="L4" s="639"/>
      <c r="M4" s="639"/>
      <c r="N4" s="633" t="s">
        <v>65</v>
      </c>
      <c r="O4" s="635"/>
      <c r="P4" s="635"/>
      <c r="Q4" s="639" t="s">
        <v>40</v>
      </c>
      <c r="R4" s="639"/>
      <c r="S4" s="639"/>
      <c r="T4" s="639"/>
      <c r="U4" s="639"/>
      <c r="V4" s="639" t="s">
        <v>41</v>
      </c>
      <c r="W4" s="639"/>
      <c r="X4" s="639"/>
      <c r="Y4" s="639"/>
      <c r="Z4" s="639"/>
      <c r="AA4" s="639"/>
      <c r="AB4" s="639"/>
      <c r="AC4" s="633" t="s">
        <v>12</v>
      </c>
      <c r="AD4" s="637" t="s">
        <v>74</v>
      </c>
      <c r="AE4" s="637" t="s">
        <v>75</v>
      </c>
      <c r="AF4" s="637" t="s">
        <v>73</v>
      </c>
    </row>
    <row r="5" spans="1:32" ht="93">
      <c r="A5" s="633"/>
      <c r="B5" s="636"/>
      <c r="C5" s="3" t="s">
        <v>94</v>
      </c>
      <c r="D5" s="3" t="s">
        <v>95</v>
      </c>
      <c r="E5" s="3" t="s">
        <v>96</v>
      </c>
      <c r="F5" s="3" t="s">
        <v>97</v>
      </c>
      <c r="G5" s="356" t="s">
        <v>98</v>
      </c>
      <c r="H5" s="3" t="s">
        <v>99</v>
      </c>
      <c r="I5" s="3" t="s">
        <v>100</v>
      </c>
      <c r="J5" s="3" t="s">
        <v>132</v>
      </c>
      <c r="K5" s="3" t="s">
        <v>346</v>
      </c>
      <c r="L5" s="3" t="s">
        <v>101</v>
      </c>
      <c r="M5" s="3" t="s">
        <v>102</v>
      </c>
      <c r="N5" s="633"/>
      <c r="O5" s="636"/>
      <c r="P5" s="636"/>
      <c r="Q5" s="3" t="s">
        <v>111</v>
      </c>
      <c r="R5" s="3" t="s">
        <v>110</v>
      </c>
      <c r="S5" s="3" t="s">
        <v>131</v>
      </c>
      <c r="T5" s="3" t="s">
        <v>109</v>
      </c>
      <c r="U5" s="3" t="s">
        <v>108</v>
      </c>
      <c r="V5" s="3" t="s">
        <v>107</v>
      </c>
      <c r="W5" s="3" t="s">
        <v>106</v>
      </c>
      <c r="X5" s="3" t="s">
        <v>105</v>
      </c>
      <c r="Y5" s="3" t="s">
        <v>132</v>
      </c>
      <c r="Z5" s="3" t="s">
        <v>346</v>
      </c>
      <c r="AA5" s="3" t="s">
        <v>104</v>
      </c>
      <c r="AB5" s="3" t="s">
        <v>103</v>
      </c>
      <c r="AC5" s="633"/>
      <c r="AD5" s="638"/>
      <c r="AE5" s="638"/>
      <c r="AF5" s="638"/>
    </row>
    <row r="6" spans="1:32" ht="23.25">
      <c r="A6" s="40"/>
      <c r="B6" s="4"/>
      <c r="C6" s="4" t="s">
        <v>76</v>
      </c>
      <c r="D6" s="4" t="s">
        <v>77</v>
      </c>
      <c r="E6" s="4" t="s">
        <v>78</v>
      </c>
      <c r="F6" s="4"/>
      <c r="G6" s="501" t="s">
        <v>79</v>
      </c>
      <c r="H6" s="4" t="s">
        <v>80</v>
      </c>
      <c r="I6" s="4" t="s">
        <v>81</v>
      </c>
      <c r="J6" s="4">
        <v>5107</v>
      </c>
      <c r="K6" s="4"/>
      <c r="L6" s="4" t="s">
        <v>82</v>
      </c>
      <c r="M6" s="40"/>
      <c r="N6" s="4"/>
      <c r="O6" s="40"/>
      <c r="P6" s="4"/>
      <c r="Q6" s="4" t="s">
        <v>26</v>
      </c>
      <c r="R6" s="4" t="s">
        <v>27</v>
      </c>
      <c r="S6" s="4">
        <v>5106</v>
      </c>
      <c r="T6" s="4"/>
      <c r="U6" s="40"/>
      <c r="V6" s="4" t="s">
        <v>28</v>
      </c>
      <c r="W6" s="4" t="s">
        <v>29</v>
      </c>
      <c r="X6" s="4" t="s">
        <v>30</v>
      </c>
      <c r="Y6" s="4">
        <v>5107</v>
      </c>
      <c r="Z6" s="4"/>
      <c r="AA6" s="4"/>
      <c r="AB6" s="40"/>
      <c r="AC6" s="4" t="s">
        <v>148</v>
      </c>
      <c r="AD6" s="4"/>
      <c r="AE6" s="4"/>
      <c r="AF6" s="4"/>
    </row>
    <row r="7" spans="1:32" ht="24" thickBot="1">
      <c r="A7" s="39" t="s">
        <v>65</v>
      </c>
      <c r="B7" s="254"/>
      <c r="C7" s="195">
        <f aca="true" t="shared" si="0" ref="C7:N7">SUM(C9:C45)</f>
        <v>430019258.28000015</v>
      </c>
      <c r="D7" s="195">
        <f t="shared" si="0"/>
        <v>94345687.32</v>
      </c>
      <c r="E7" s="195">
        <f t="shared" si="0"/>
        <v>0</v>
      </c>
      <c r="F7" s="195">
        <f t="shared" si="0"/>
        <v>524364945.60000014</v>
      </c>
      <c r="G7" s="502">
        <f t="shared" si="0"/>
        <v>116172241.74000001</v>
      </c>
      <c r="H7" s="195">
        <f t="shared" si="0"/>
        <v>42243932.43</v>
      </c>
      <c r="I7" s="195">
        <f t="shared" si="0"/>
        <v>69560016.91</v>
      </c>
      <c r="J7" s="195">
        <f t="shared" si="0"/>
        <v>8003246</v>
      </c>
      <c r="K7" s="195">
        <f t="shared" si="0"/>
        <v>16530992.91</v>
      </c>
      <c r="L7" s="195">
        <f t="shared" si="0"/>
        <v>1000</v>
      </c>
      <c r="M7" s="195">
        <f t="shared" si="0"/>
        <v>252511429.99</v>
      </c>
      <c r="N7" s="195">
        <f t="shared" si="0"/>
        <v>776876375.59</v>
      </c>
      <c r="O7" s="503" t="s">
        <v>12</v>
      </c>
      <c r="P7" s="254"/>
      <c r="Q7" s="195">
        <f>SUM(Q9:Q1947)</f>
        <v>433889223.5899999</v>
      </c>
      <c r="R7" s="195">
        <f>SUM(R9:R1947)</f>
        <v>86117561.76</v>
      </c>
      <c r="S7" s="195">
        <v>0</v>
      </c>
      <c r="T7" s="195">
        <f>SUM(T9:T45)</f>
        <v>0</v>
      </c>
      <c r="U7" s="195">
        <f aca="true" t="shared" si="1" ref="U7:AC7">SUM(U9:U1947)</f>
        <v>520006785.3500001</v>
      </c>
      <c r="V7" s="195">
        <f t="shared" si="1"/>
        <v>148379182.46</v>
      </c>
      <c r="W7" s="195">
        <f t="shared" si="1"/>
        <v>19980797.59</v>
      </c>
      <c r="X7" s="195">
        <f t="shared" si="1"/>
        <v>60420156.50000001</v>
      </c>
      <c r="Y7" s="195">
        <f t="shared" si="1"/>
        <v>8000000</v>
      </c>
      <c r="Z7" s="195">
        <f t="shared" si="1"/>
        <v>0</v>
      </c>
      <c r="AA7" s="195">
        <f t="shared" si="1"/>
        <v>0</v>
      </c>
      <c r="AB7" s="195">
        <f t="shared" si="1"/>
        <v>236780136.55</v>
      </c>
      <c r="AC7" s="195">
        <f t="shared" si="1"/>
        <v>756786921.9000001</v>
      </c>
      <c r="AD7" s="255">
        <f>IF(F7=0,0,(F7-U7)/F7)*100</f>
        <v>0.8311311209053593</v>
      </c>
      <c r="AE7" s="256">
        <f>IF(M7=0,0,(AB7-M7)/M7)*100</f>
        <v>-6.229933211586893</v>
      </c>
      <c r="AF7" s="256">
        <f>IF(N7=0,0,(AC7-N7)/N7)*100</f>
        <v>-2.58592670870484</v>
      </c>
    </row>
    <row r="8" spans="1:32" ht="24" thickTop="1">
      <c r="A8" s="357" t="s">
        <v>59</v>
      </c>
      <c r="B8" s="358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60"/>
      <c r="N8" s="359"/>
      <c r="O8" s="357" t="s">
        <v>59</v>
      </c>
      <c r="P8" s="358"/>
      <c r="Q8" s="359"/>
      <c r="R8" s="359"/>
      <c r="S8" s="359"/>
      <c r="T8" s="359"/>
      <c r="U8" s="360"/>
      <c r="V8" s="359"/>
      <c r="W8" s="359"/>
      <c r="X8" s="359"/>
      <c r="Y8" s="359"/>
      <c r="Z8" s="359"/>
      <c r="AA8" s="359"/>
      <c r="AB8" s="360"/>
      <c r="AC8" s="359"/>
      <c r="AD8" s="359"/>
      <c r="AE8" s="359"/>
      <c r="AF8" s="359"/>
    </row>
    <row r="9" spans="1:32" ht="23.25">
      <c r="A9" s="43" t="s">
        <v>165</v>
      </c>
      <c r="B9" s="44">
        <v>2100700000</v>
      </c>
      <c r="C9" s="45">
        <v>0</v>
      </c>
      <c r="D9" s="45">
        <v>0</v>
      </c>
      <c r="E9" s="45">
        <v>0</v>
      </c>
      <c r="F9" s="46">
        <f>SUM(C9:E9)</f>
        <v>0</v>
      </c>
      <c r="G9" s="45">
        <f>SUM(C9:D9)</f>
        <v>0</v>
      </c>
      <c r="H9" s="45">
        <v>0</v>
      </c>
      <c r="I9" s="45">
        <v>0</v>
      </c>
      <c r="J9" s="47">
        <v>0</v>
      </c>
      <c r="K9" s="45">
        <v>0</v>
      </c>
      <c r="L9" s="45">
        <v>0</v>
      </c>
      <c r="M9" s="309">
        <f>SUM(G9:L9)</f>
        <v>0</v>
      </c>
      <c r="N9" s="46">
        <f>SUM(H9:M9)</f>
        <v>0</v>
      </c>
      <c r="O9" s="43" t="s">
        <v>165</v>
      </c>
      <c r="P9" s="44">
        <v>2100700000</v>
      </c>
      <c r="Q9" s="45">
        <v>0</v>
      </c>
      <c r="R9" s="45">
        <v>0</v>
      </c>
      <c r="S9" s="45">
        <v>0</v>
      </c>
      <c r="T9" s="45">
        <v>0</v>
      </c>
      <c r="U9" s="46">
        <f>SUM(Q9:R9)</f>
        <v>0</v>
      </c>
      <c r="V9" s="45">
        <v>0</v>
      </c>
      <c r="W9" s="45">
        <v>0</v>
      </c>
      <c r="X9" s="47">
        <v>0</v>
      </c>
      <c r="Y9" s="45">
        <v>0</v>
      </c>
      <c r="Z9" s="45">
        <v>0</v>
      </c>
      <c r="AA9" s="45">
        <v>0</v>
      </c>
      <c r="AB9" s="46">
        <f aca="true" t="shared" si="2" ref="AB9:AB33">SUM(V9:AA9)</f>
        <v>0</v>
      </c>
      <c r="AC9" s="46">
        <f>U9+AB9</f>
        <v>0</v>
      </c>
      <c r="AD9" s="41">
        <f>IF(E9=0,0,(U9-E9)/E9)*100</f>
        <v>0</v>
      </c>
      <c r="AE9" s="42">
        <f aca="true" t="shared" si="3" ref="AE9:AF33">IF(M9=0,0,(AB9-M9)/M9)*100</f>
        <v>0</v>
      </c>
      <c r="AF9" s="42">
        <f t="shared" si="3"/>
        <v>0</v>
      </c>
    </row>
    <row r="10" spans="1:32" s="326" customFormat="1" ht="23.25">
      <c r="A10" s="43" t="s">
        <v>166</v>
      </c>
      <c r="B10" s="44">
        <v>2100700005</v>
      </c>
      <c r="C10" s="45">
        <v>33273272.67</v>
      </c>
      <c r="D10" s="45">
        <v>1227710.74</v>
      </c>
      <c r="E10" s="45">
        <v>0</v>
      </c>
      <c r="F10" s="587">
        <f aca="true" t="shared" si="4" ref="F10:F33">SUM(C10:E10)</f>
        <v>34500983.410000004</v>
      </c>
      <c r="G10" s="45">
        <v>12729576.780000001</v>
      </c>
      <c r="H10" s="45">
        <v>2259524</v>
      </c>
      <c r="I10" s="45">
        <v>2638837.6100000003</v>
      </c>
      <c r="J10" s="47"/>
      <c r="K10" s="45"/>
      <c r="L10" s="45"/>
      <c r="M10" s="309">
        <f aca="true" t="shared" si="5" ref="M10:M24">SUM(G10:L10)</f>
        <v>17627938.39</v>
      </c>
      <c r="N10" s="587">
        <f>F10+M10</f>
        <v>52128921.800000004</v>
      </c>
      <c r="O10" s="43" t="s">
        <v>166</v>
      </c>
      <c r="P10" s="44">
        <v>2100700005</v>
      </c>
      <c r="Q10" s="45">
        <v>26174135.790000003</v>
      </c>
      <c r="R10" s="45">
        <v>817177.36</v>
      </c>
      <c r="S10" s="45">
        <v>0</v>
      </c>
      <c r="T10" s="45"/>
      <c r="U10" s="587">
        <f>SUM(Q10:T10)</f>
        <v>26991313.150000002</v>
      </c>
      <c r="V10" s="586">
        <v>12769690.120000001</v>
      </c>
      <c r="W10" s="45">
        <v>1128276.4</v>
      </c>
      <c r="X10" s="47">
        <v>486879.15</v>
      </c>
      <c r="Y10" s="45">
        <v>0</v>
      </c>
      <c r="Z10" s="45">
        <v>0</v>
      </c>
      <c r="AA10" s="45">
        <v>0</v>
      </c>
      <c r="AB10" s="587">
        <f t="shared" si="2"/>
        <v>14384845.670000002</v>
      </c>
      <c r="AC10" s="587">
        <f>AB10+U10</f>
        <v>41376158.82000001</v>
      </c>
      <c r="AD10" s="588">
        <f>IF(F10=0,0,(U10-F10)/F10)*100</f>
        <v>-21.766539726584565</v>
      </c>
      <c r="AE10" s="589">
        <f t="shared" si="3"/>
        <v>-18.39745889876575</v>
      </c>
      <c r="AF10" s="589">
        <f t="shared" si="3"/>
        <v>-20.62724991944874</v>
      </c>
    </row>
    <row r="11" spans="1:32" ht="23.25">
      <c r="A11" s="43" t="s">
        <v>167</v>
      </c>
      <c r="B11" s="44">
        <v>2100700006</v>
      </c>
      <c r="C11" s="45">
        <v>76243754.83</v>
      </c>
      <c r="D11" s="45">
        <v>2187711.5299999993</v>
      </c>
      <c r="E11" s="45">
        <v>0</v>
      </c>
      <c r="F11" s="46">
        <f t="shared" si="4"/>
        <v>78431466.36</v>
      </c>
      <c r="G11" s="45">
        <v>6552147.600000001</v>
      </c>
      <c r="H11" s="45">
        <v>9446780.92</v>
      </c>
      <c r="I11" s="45">
        <v>2474466.5</v>
      </c>
      <c r="J11" s="47"/>
      <c r="K11" s="45"/>
      <c r="L11" s="45"/>
      <c r="M11" s="309">
        <f t="shared" si="5"/>
        <v>18473395.02</v>
      </c>
      <c r="N11" s="46">
        <f aca="true" t="shared" si="6" ref="N11:N33">F11+M11</f>
        <v>96904861.38</v>
      </c>
      <c r="O11" s="43" t="s">
        <v>167</v>
      </c>
      <c r="P11" s="44">
        <v>2100700006</v>
      </c>
      <c r="Q11" s="45">
        <v>76989562.93</v>
      </c>
      <c r="R11" s="45">
        <v>2956006.039999999</v>
      </c>
      <c r="S11" s="45">
        <v>0</v>
      </c>
      <c r="T11" s="45"/>
      <c r="U11" s="46">
        <f aca="true" t="shared" si="7" ref="U11:U33">SUM(Q11:T11)</f>
        <v>79945568.97</v>
      </c>
      <c r="V11" s="45">
        <v>6562840.03</v>
      </c>
      <c r="W11" s="45">
        <v>1107183.05</v>
      </c>
      <c r="X11" s="47">
        <v>1645058.3</v>
      </c>
      <c r="Y11" s="45">
        <v>0</v>
      </c>
      <c r="Z11" s="45">
        <v>0</v>
      </c>
      <c r="AA11" s="45">
        <v>0</v>
      </c>
      <c r="AB11" s="46">
        <f t="shared" si="2"/>
        <v>9315081.38</v>
      </c>
      <c r="AC11" s="46">
        <f aca="true" t="shared" si="8" ref="AC11:AC33">AB11+U11</f>
        <v>89260650.35</v>
      </c>
      <c r="AD11" s="41">
        <f aca="true" t="shared" si="9" ref="AD11:AD44">IF(F11=0,0,(U11-F11)/F11)*100</f>
        <v>1.930478518723948</v>
      </c>
      <c r="AE11" s="42">
        <f t="shared" si="3"/>
        <v>-49.57569320682452</v>
      </c>
      <c r="AF11" s="42">
        <f t="shared" si="3"/>
        <v>-7.888366921061067</v>
      </c>
    </row>
    <row r="12" spans="1:32" ht="23.25">
      <c r="A12" s="43" t="s">
        <v>168</v>
      </c>
      <c r="B12" s="44">
        <v>2100700007</v>
      </c>
      <c r="C12" s="45">
        <v>37202091.089999996</v>
      </c>
      <c r="D12" s="45">
        <v>15201345.760000004</v>
      </c>
      <c r="E12" s="45">
        <v>0</v>
      </c>
      <c r="F12" s="46">
        <f t="shared" si="4"/>
        <v>52403436.85</v>
      </c>
      <c r="G12" s="45">
        <v>9345016.08</v>
      </c>
      <c r="H12" s="45">
        <v>1755718.62</v>
      </c>
      <c r="I12" s="45">
        <v>3717598.13</v>
      </c>
      <c r="J12" s="47"/>
      <c r="K12" s="45">
        <v>7</v>
      </c>
      <c r="L12" s="45"/>
      <c r="M12" s="309">
        <f t="shared" si="5"/>
        <v>14818339.829999998</v>
      </c>
      <c r="N12" s="46">
        <f t="shared" si="6"/>
        <v>67221776.68</v>
      </c>
      <c r="O12" s="43" t="s">
        <v>168</v>
      </c>
      <c r="P12" s="44">
        <v>2100700007</v>
      </c>
      <c r="Q12" s="45">
        <v>34712116.1</v>
      </c>
      <c r="R12" s="45">
        <v>13870282.879999999</v>
      </c>
      <c r="S12" s="45">
        <v>0</v>
      </c>
      <c r="T12" s="45"/>
      <c r="U12" s="46">
        <f t="shared" si="7"/>
        <v>48582398.980000004</v>
      </c>
      <c r="V12" s="45">
        <v>8034062.4</v>
      </c>
      <c r="W12" s="45">
        <v>675266</v>
      </c>
      <c r="X12" s="47">
        <v>1467380.2</v>
      </c>
      <c r="Y12" s="45">
        <v>0</v>
      </c>
      <c r="Z12" s="45">
        <v>0</v>
      </c>
      <c r="AA12" s="45">
        <v>0</v>
      </c>
      <c r="AB12" s="46">
        <f t="shared" si="2"/>
        <v>10176708.6</v>
      </c>
      <c r="AC12" s="46">
        <f t="shared" si="8"/>
        <v>58759107.580000006</v>
      </c>
      <c r="AD12" s="41">
        <f t="shared" si="9"/>
        <v>-7.291578758350078</v>
      </c>
      <c r="AE12" s="42">
        <f t="shared" si="3"/>
        <v>-31.323557721378016</v>
      </c>
      <c r="AF12" s="42">
        <f t="shared" si="3"/>
        <v>-12.589177968748686</v>
      </c>
    </row>
    <row r="13" spans="1:32" ht="23.25">
      <c r="A13" s="43" t="s">
        <v>169</v>
      </c>
      <c r="B13" s="44">
        <v>2100700017</v>
      </c>
      <c r="C13" s="45">
        <v>19966083.650000002</v>
      </c>
      <c r="D13" s="45">
        <v>1851155.9700000007</v>
      </c>
      <c r="E13" s="45">
        <v>0</v>
      </c>
      <c r="F13" s="46">
        <f t="shared" si="4"/>
        <v>21817239.620000005</v>
      </c>
      <c r="G13" s="45">
        <v>9446083.04</v>
      </c>
      <c r="H13" s="45">
        <v>2490835.2</v>
      </c>
      <c r="I13" s="45">
        <v>14685295.530000001</v>
      </c>
      <c r="J13" s="47">
        <v>8000000</v>
      </c>
      <c r="K13" s="45"/>
      <c r="L13" s="45"/>
      <c r="M13" s="309">
        <f t="shared" si="5"/>
        <v>34622213.769999996</v>
      </c>
      <c r="N13" s="46">
        <f t="shared" si="6"/>
        <v>56439453.39</v>
      </c>
      <c r="O13" s="43" t="s">
        <v>169</v>
      </c>
      <c r="P13" s="44">
        <v>2100700017</v>
      </c>
      <c r="Q13" s="45">
        <v>20956102.630000006</v>
      </c>
      <c r="R13" s="45">
        <v>1326810.6500000001</v>
      </c>
      <c r="S13" s="45">
        <v>0</v>
      </c>
      <c r="T13" s="45"/>
      <c r="U13" s="46">
        <f t="shared" si="7"/>
        <v>22282913.280000005</v>
      </c>
      <c r="V13" s="45">
        <v>12046032.02</v>
      </c>
      <c r="W13" s="45">
        <v>2696400.4000000004</v>
      </c>
      <c r="X13" s="47">
        <v>8815230.72</v>
      </c>
      <c r="Y13" s="45">
        <v>8000000</v>
      </c>
      <c r="Z13" s="45">
        <v>0</v>
      </c>
      <c r="AA13" s="45">
        <v>0</v>
      </c>
      <c r="AB13" s="46">
        <f t="shared" si="2"/>
        <v>31557663.14</v>
      </c>
      <c r="AC13" s="46">
        <f t="shared" si="8"/>
        <v>53840576.42</v>
      </c>
      <c r="AD13" s="41">
        <f t="shared" si="9"/>
        <v>2.134429781726897</v>
      </c>
      <c r="AE13" s="42">
        <f t="shared" si="3"/>
        <v>-8.851400001046194</v>
      </c>
      <c r="AF13" s="42">
        <f t="shared" si="3"/>
        <v>-4.604716760882859</v>
      </c>
    </row>
    <row r="14" spans="1:32" ht="23.25">
      <c r="A14" s="43" t="s">
        <v>170</v>
      </c>
      <c r="B14" s="44">
        <v>2100700023</v>
      </c>
      <c r="C14" s="45">
        <v>36432133.13</v>
      </c>
      <c r="D14" s="45">
        <v>841027.1800000002</v>
      </c>
      <c r="E14" s="45">
        <v>0</v>
      </c>
      <c r="F14" s="46">
        <f t="shared" si="4"/>
        <v>37273160.31</v>
      </c>
      <c r="G14" s="45">
        <v>6597631.85</v>
      </c>
      <c r="H14" s="45">
        <v>1066199</v>
      </c>
      <c r="I14" s="45">
        <v>4461101.57</v>
      </c>
      <c r="J14" s="47"/>
      <c r="K14" s="45"/>
      <c r="L14" s="45"/>
      <c r="M14" s="309">
        <f t="shared" si="5"/>
        <v>12124932.42</v>
      </c>
      <c r="N14" s="46">
        <f t="shared" si="6"/>
        <v>49398092.730000004</v>
      </c>
      <c r="O14" s="43" t="s">
        <v>170</v>
      </c>
      <c r="P14" s="44">
        <v>2100700023</v>
      </c>
      <c r="Q14" s="45">
        <v>32666646.33</v>
      </c>
      <c r="R14" s="45">
        <v>545680.99</v>
      </c>
      <c r="S14" s="45">
        <v>0</v>
      </c>
      <c r="T14" s="45"/>
      <c r="U14" s="46">
        <f t="shared" si="7"/>
        <v>33212327.319999997</v>
      </c>
      <c r="V14" s="45">
        <v>7952783.2299999995</v>
      </c>
      <c r="W14" s="45">
        <v>272544</v>
      </c>
      <c r="X14" s="47">
        <v>1835323.56</v>
      </c>
      <c r="Y14" s="45">
        <v>0</v>
      </c>
      <c r="Z14" s="45">
        <v>0</v>
      </c>
      <c r="AA14" s="45">
        <v>0</v>
      </c>
      <c r="AB14" s="46">
        <f t="shared" si="2"/>
        <v>10060650.79</v>
      </c>
      <c r="AC14" s="46">
        <f t="shared" si="8"/>
        <v>43272978.11</v>
      </c>
      <c r="AD14" s="41">
        <f t="shared" si="9"/>
        <v>-10.894791201567436</v>
      </c>
      <c r="AE14" s="42">
        <f t="shared" si="3"/>
        <v>-17.02509802524739</v>
      </c>
      <c r="AF14" s="42">
        <f t="shared" si="3"/>
        <v>-12.399496177876024</v>
      </c>
    </row>
    <row r="15" spans="1:32" ht="23.25">
      <c r="A15" s="43" t="s">
        <v>171</v>
      </c>
      <c r="B15" s="44">
        <v>2100700026</v>
      </c>
      <c r="C15" s="45">
        <v>8238952.500000001</v>
      </c>
      <c r="D15" s="45">
        <v>569406.7399999998</v>
      </c>
      <c r="E15" s="45">
        <v>0</v>
      </c>
      <c r="F15" s="46">
        <f t="shared" si="4"/>
        <v>8808359.24</v>
      </c>
      <c r="G15" s="45">
        <v>7876950.68</v>
      </c>
      <c r="H15" s="45">
        <v>1020159</v>
      </c>
      <c r="I15" s="45">
        <v>3994912.6399999997</v>
      </c>
      <c r="J15" s="47"/>
      <c r="K15" s="45"/>
      <c r="L15" s="45"/>
      <c r="M15" s="309">
        <f t="shared" si="5"/>
        <v>12892022.32</v>
      </c>
      <c r="N15" s="46">
        <f t="shared" si="6"/>
        <v>21700381.560000002</v>
      </c>
      <c r="O15" s="43" t="s">
        <v>171</v>
      </c>
      <c r="P15" s="44">
        <v>2100700026</v>
      </c>
      <c r="Q15" s="45">
        <v>9326932.020000001</v>
      </c>
      <c r="R15" s="45">
        <v>537141.1000000001</v>
      </c>
      <c r="S15" s="45">
        <v>0</v>
      </c>
      <c r="T15" s="45"/>
      <c r="U15" s="46">
        <f t="shared" si="7"/>
        <v>9864073.120000001</v>
      </c>
      <c r="V15" s="45">
        <v>6660423.180000001</v>
      </c>
      <c r="W15" s="45">
        <v>587413.12</v>
      </c>
      <c r="X15" s="47">
        <v>4541781.86</v>
      </c>
      <c r="Y15" s="45">
        <v>0</v>
      </c>
      <c r="Z15" s="45">
        <v>0</v>
      </c>
      <c r="AA15" s="45">
        <v>0</v>
      </c>
      <c r="AB15" s="46">
        <f t="shared" si="2"/>
        <v>11789618.16</v>
      </c>
      <c r="AC15" s="46">
        <f t="shared" si="8"/>
        <v>21653691.28</v>
      </c>
      <c r="AD15" s="41">
        <f t="shared" si="9"/>
        <v>11.985363576065964</v>
      </c>
      <c r="AE15" s="42">
        <f t="shared" si="3"/>
        <v>-8.551056867856866</v>
      </c>
      <c r="AF15" s="42">
        <f t="shared" si="3"/>
        <v>-0.21515879741978686</v>
      </c>
    </row>
    <row r="16" spans="1:32" ht="23.25">
      <c r="A16" s="43" t="s">
        <v>172</v>
      </c>
      <c r="B16" s="44">
        <v>2100700027</v>
      </c>
      <c r="C16" s="45">
        <v>4703873.5</v>
      </c>
      <c r="D16" s="45">
        <v>389751.55999999994</v>
      </c>
      <c r="E16" s="45">
        <v>0</v>
      </c>
      <c r="F16" s="46">
        <f t="shared" si="4"/>
        <v>5093625.06</v>
      </c>
      <c r="G16" s="45">
        <v>6056525.77</v>
      </c>
      <c r="H16" s="45">
        <v>2099178.72</v>
      </c>
      <c r="I16" s="45">
        <v>2622242.4099999997</v>
      </c>
      <c r="J16" s="47"/>
      <c r="K16" s="45"/>
      <c r="L16" s="45"/>
      <c r="M16" s="309">
        <f t="shared" si="5"/>
        <v>10777946.9</v>
      </c>
      <c r="N16" s="46">
        <f t="shared" si="6"/>
        <v>15871571.96</v>
      </c>
      <c r="O16" s="43" t="s">
        <v>172</v>
      </c>
      <c r="P16" s="44">
        <v>2100700027</v>
      </c>
      <c r="Q16" s="45">
        <v>4243662</v>
      </c>
      <c r="R16" s="45">
        <v>312661.49</v>
      </c>
      <c r="S16" s="45">
        <v>0</v>
      </c>
      <c r="T16" s="45"/>
      <c r="U16" s="46">
        <f t="shared" si="7"/>
        <v>4556323.49</v>
      </c>
      <c r="V16" s="45">
        <v>5035678.92</v>
      </c>
      <c r="W16" s="45">
        <v>26580</v>
      </c>
      <c r="X16" s="47">
        <v>963566.92</v>
      </c>
      <c r="Y16" s="45">
        <v>0</v>
      </c>
      <c r="Z16" s="45">
        <v>0</v>
      </c>
      <c r="AA16" s="45">
        <v>0</v>
      </c>
      <c r="AB16" s="46">
        <f t="shared" si="2"/>
        <v>6025825.84</v>
      </c>
      <c r="AC16" s="46">
        <f t="shared" si="8"/>
        <v>10582149.33</v>
      </c>
      <c r="AD16" s="41">
        <f t="shared" si="9"/>
        <v>-10.5485104158805</v>
      </c>
      <c r="AE16" s="42">
        <f t="shared" si="3"/>
        <v>-44.09115301913392</v>
      </c>
      <c r="AF16" s="42">
        <f t="shared" si="3"/>
        <v>-33.326394155100445</v>
      </c>
    </row>
    <row r="17" spans="1:32" ht="23.25">
      <c r="A17" s="43" t="s">
        <v>173</v>
      </c>
      <c r="B17" s="44">
        <v>2100700013</v>
      </c>
      <c r="C17" s="45">
        <v>13216801.149999999</v>
      </c>
      <c r="D17" s="45">
        <v>5418191.650000001</v>
      </c>
      <c r="E17" s="45">
        <v>0</v>
      </c>
      <c r="F17" s="46">
        <f t="shared" si="4"/>
        <v>18634992.8</v>
      </c>
      <c r="G17" s="45">
        <v>4097704.3900000006</v>
      </c>
      <c r="H17" s="45">
        <v>1873382.31</v>
      </c>
      <c r="I17" s="45">
        <v>2735675.5</v>
      </c>
      <c r="J17" s="47">
        <v>3246</v>
      </c>
      <c r="K17" s="45"/>
      <c r="L17" s="45"/>
      <c r="M17" s="309">
        <f t="shared" si="5"/>
        <v>8710008.200000001</v>
      </c>
      <c r="N17" s="46">
        <f t="shared" si="6"/>
        <v>27345001</v>
      </c>
      <c r="O17" s="43" t="s">
        <v>173</v>
      </c>
      <c r="P17" s="44">
        <v>2100700013</v>
      </c>
      <c r="Q17" s="45">
        <v>12696222.97</v>
      </c>
      <c r="R17" s="45">
        <v>5073258.659999999</v>
      </c>
      <c r="S17" s="45">
        <v>0</v>
      </c>
      <c r="T17" s="45"/>
      <c r="U17" s="46">
        <f t="shared" si="7"/>
        <v>17769481.63</v>
      </c>
      <c r="V17" s="45">
        <v>8767539.01</v>
      </c>
      <c r="W17" s="45">
        <v>971191</v>
      </c>
      <c r="X17" s="47">
        <v>395087</v>
      </c>
      <c r="Y17" s="45">
        <v>0</v>
      </c>
      <c r="Z17" s="45">
        <v>0</v>
      </c>
      <c r="AA17" s="45">
        <v>0</v>
      </c>
      <c r="AB17" s="46">
        <f t="shared" si="2"/>
        <v>10133817.01</v>
      </c>
      <c r="AC17" s="46">
        <f t="shared" si="8"/>
        <v>27903298.64</v>
      </c>
      <c r="AD17" s="41">
        <f t="shared" si="9"/>
        <v>-4.6445479173997954</v>
      </c>
      <c r="AE17" s="42">
        <f t="shared" si="3"/>
        <v>16.34681365741996</v>
      </c>
      <c r="AF17" s="42">
        <f t="shared" si="3"/>
        <v>2.041680817638297</v>
      </c>
    </row>
    <row r="18" spans="1:32" ht="23.25">
      <c r="A18" s="43" t="s">
        <v>174</v>
      </c>
      <c r="B18" s="44">
        <v>2100700038</v>
      </c>
      <c r="C18" s="45">
        <v>7956912.209999999</v>
      </c>
      <c r="D18" s="45">
        <v>3941668</v>
      </c>
      <c r="E18" s="45">
        <v>0</v>
      </c>
      <c r="F18" s="46">
        <f t="shared" si="4"/>
        <v>11898580.209999999</v>
      </c>
      <c r="G18" s="45">
        <v>1966888.87</v>
      </c>
      <c r="H18" s="45">
        <v>1241326</v>
      </c>
      <c r="I18" s="45">
        <v>420839</v>
      </c>
      <c r="J18" s="47"/>
      <c r="K18" s="45">
        <v>16526008.6</v>
      </c>
      <c r="L18" s="45"/>
      <c r="M18" s="309">
        <f t="shared" si="5"/>
        <v>20155062.47</v>
      </c>
      <c r="N18" s="46">
        <f t="shared" si="6"/>
        <v>32053642.68</v>
      </c>
      <c r="O18" s="43" t="s">
        <v>174</v>
      </c>
      <c r="P18" s="44">
        <v>2100700038</v>
      </c>
      <c r="Q18" s="45">
        <v>7553266.92</v>
      </c>
      <c r="R18" s="45">
        <v>2190824.74</v>
      </c>
      <c r="S18" s="45">
        <v>0</v>
      </c>
      <c r="T18" s="45"/>
      <c r="U18" s="46">
        <f t="shared" si="7"/>
        <v>9744091.66</v>
      </c>
      <c r="V18" s="45">
        <v>3502851.8600000003</v>
      </c>
      <c r="W18" s="45">
        <v>1057794.1</v>
      </c>
      <c r="X18" s="47">
        <v>1847641</v>
      </c>
      <c r="Y18" s="45">
        <v>0</v>
      </c>
      <c r="Z18" s="45">
        <v>0</v>
      </c>
      <c r="AA18" s="45">
        <v>0</v>
      </c>
      <c r="AB18" s="46">
        <f t="shared" si="2"/>
        <v>6408286.960000001</v>
      </c>
      <c r="AC18" s="46">
        <f t="shared" si="8"/>
        <v>16152378.620000001</v>
      </c>
      <c r="AD18" s="41">
        <f t="shared" si="9"/>
        <v>-18.107106158676718</v>
      </c>
      <c r="AE18" s="42">
        <f t="shared" si="3"/>
        <v>-68.20507517881188</v>
      </c>
      <c r="AF18" s="42">
        <f t="shared" si="3"/>
        <v>-49.60829013646445</v>
      </c>
    </row>
    <row r="19" spans="1:32" ht="23.25">
      <c r="A19" s="43" t="s">
        <v>175</v>
      </c>
      <c r="B19" s="44">
        <v>2100700010</v>
      </c>
      <c r="C19" s="45">
        <v>10701726.5</v>
      </c>
      <c r="D19" s="45">
        <v>2684900.85</v>
      </c>
      <c r="E19" s="45">
        <v>0</v>
      </c>
      <c r="F19" s="46">
        <f t="shared" si="4"/>
        <v>13386627.35</v>
      </c>
      <c r="G19" s="45">
        <v>1675767.2600000002</v>
      </c>
      <c r="H19" s="45">
        <v>1316747</v>
      </c>
      <c r="I19" s="45">
        <v>446742</v>
      </c>
      <c r="J19" s="47"/>
      <c r="K19" s="45">
        <v>6</v>
      </c>
      <c r="L19" s="45"/>
      <c r="M19" s="309">
        <f t="shared" si="5"/>
        <v>3439262.2600000002</v>
      </c>
      <c r="N19" s="46">
        <f t="shared" si="6"/>
        <v>16825889.61</v>
      </c>
      <c r="O19" s="43" t="s">
        <v>175</v>
      </c>
      <c r="P19" s="44">
        <v>2100700010</v>
      </c>
      <c r="Q19" s="45">
        <v>9995821.209999999</v>
      </c>
      <c r="R19" s="45">
        <v>2867517.0599999987</v>
      </c>
      <c r="S19" s="45">
        <v>0</v>
      </c>
      <c r="T19" s="45"/>
      <c r="U19" s="46">
        <f t="shared" si="7"/>
        <v>12863338.269999998</v>
      </c>
      <c r="V19" s="45">
        <v>3441115.1199999996</v>
      </c>
      <c r="W19" s="45">
        <v>792343.8</v>
      </c>
      <c r="X19" s="47">
        <v>1581384.77</v>
      </c>
      <c r="Y19" s="45">
        <v>0</v>
      </c>
      <c r="Z19" s="45">
        <v>0</v>
      </c>
      <c r="AA19" s="45">
        <v>0</v>
      </c>
      <c r="AB19" s="46">
        <f t="shared" si="2"/>
        <v>5814843.6899999995</v>
      </c>
      <c r="AC19" s="46">
        <f t="shared" si="8"/>
        <v>18678181.959999997</v>
      </c>
      <c r="AD19" s="41">
        <f t="shared" si="9"/>
        <v>-3.9090434529799767</v>
      </c>
      <c r="AE19" s="42">
        <f t="shared" si="3"/>
        <v>69.07241293078938</v>
      </c>
      <c r="AF19" s="42">
        <f t="shared" si="3"/>
        <v>11.008584942213929</v>
      </c>
    </row>
    <row r="20" spans="1:32" ht="23.25">
      <c r="A20" s="43" t="s">
        <v>176</v>
      </c>
      <c r="B20" s="44">
        <v>2100700035</v>
      </c>
      <c r="C20" s="45">
        <v>8283907.719999999</v>
      </c>
      <c r="D20" s="45">
        <v>2693793.5400000005</v>
      </c>
      <c r="E20" s="45">
        <v>0</v>
      </c>
      <c r="F20" s="46">
        <f t="shared" si="4"/>
        <v>10977701.26</v>
      </c>
      <c r="G20" s="45">
        <v>1141255.6500000001</v>
      </c>
      <c r="H20" s="45">
        <v>1110854</v>
      </c>
      <c r="I20" s="45">
        <v>1407177.6</v>
      </c>
      <c r="J20" s="47"/>
      <c r="K20" s="45"/>
      <c r="L20" s="45"/>
      <c r="M20" s="309">
        <f t="shared" si="5"/>
        <v>3659287.2500000005</v>
      </c>
      <c r="N20" s="46">
        <f t="shared" si="6"/>
        <v>14636988.51</v>
      </c>
      <c r="O20" s="43" t="s">
        <v>176</v>
      </c>
      <c r="P20" s="44">
        <v>2100700035</v>
      </c>
      <c r="Q20" s="45">
        <v>9114800.200000001</v>
      </c>
      <c r="R20" s="45">
        <v>2692230.140000001</v>
      </c>
      <c r="S20" s="45">
        <v>0</v>
      </c>
      <c r="T20" s="45"/>
      <c r="U20" s="46">
        <f t="shared" si="7"/>
        <v>11807030.340000002</v>
      </c>
      <c r="V20" s="45">
        <v>3055199.5300000003</v>
      </c>
      <c r="W20" s="45">
        <v>734450</v>
      </c>
      <c r="X20" s="47">
        <v>3694836</v>
      </c>
      <c r="Y20" s="45">
        <v>0</v>
      </c>
      <c r="Z20" s="45">
        <v>0</v>
      </c>
      <c r="AA20" s="45">
        <v>0</v>
      </c>
      <c r="AB20" s="46">
        <f t="shared" si="2"/>
        <v>7484485.53</v>
      </c>
      <c r="AC20" s="46">
        <f t="shared" si="8"/>
        <v>19291515.87</v>
      </c>
      <c r="AD20" s="41">
        <f t="shared" si="9"/>
        <v>7.554669783389624</v>
      </c>
      <c r="AE20" s="42">
        <f t="shared" si="3"/>
        <v>104.53397119889945</v>
      </c>
      <c r="AF20" s="42">
        <f t="shared" si="3"/>
        <v>31.79976097419237</v>
      </c>
    </row>
    <row r="21" spans="1:32" ht="23.25">
      <c r="A21" s="43" t="s">
        <v>177</v>
      </c>
      <c r="B21" s="44">
        <v>2100700008</v>
      </c>
      <c r="C21" s="45">
        <v>12693993.23</v>
      </c>
      <c r="D21" s="45">
        <v>4011678.0599999977</v>
      </c>
      <c r="E21" s="45">
        <v>0</v>
      </c>
      <c r="F21" s="46">
        <f t="shared" si="4"/>
        <v>16705671.29</v>
      </c>
      <c r="G21" s="45">
        <v>2791603.1600000006</v>
      </c>
      <c r="H21" s="45">
        <v>1443978.24</v>
      </c>
      <c r="I21" s="45">
        <v>1469654.1</v>
      </c>
      <c r="J21" s="47"/>
      <c r="K21" s="45">
        <v>603.32</v>
      </c>
      <c r="L21" s="45"/>
      <c r="M21" s="309">
        <f t="shared" si="5"/>
        <v>5705838.82</v>
      </c>
      <c r="N21" s="46">
        <f t="shared" si="6"/>
        <v>22411510.11</v>
      </c>
      <c r="O21" s="43" t="s">
        <v>177</v>
      </c>
      <c r="P21" s="44">
        <v>2100700008</v>
      </c>
      <c r="Q21" s="45">
        <v>11990619.579999998</v>
      </c>
      <c r="R21" s="45">
        <v>3870029.6999999993</v>
      </c>
      <c r="S21" s="45">
        <v>0</v>
      </c>
      <c r="T21" s="45"/>
      <c r="U21" s="46">
        <f t="shared" si="7"/>
        <v>15860649.279999997</v>
      </c>
      <c r="V21" s="45">
        <v>5744400.02</v>
      </c>
      <c r="W21" s="45">
        <v>1116796</v>
      </c>
      <c r="X21" s="47">
        <v>2448873.1</v>
      </c>
      <c r="Y21" s="45">
        <v>0</v>
      </c>
      <c r="Z21" s="45">
        <v>0</v>
      </c>
      <c r="AA21" s="45">
        <v>0</v>
      </c>
      <c r="AB21" s="46">
        <f t="shared" si="2"/>
        <v>9310069.12</v>
      </c>
      <c r="AC21" s="46">
        <f t="shared" si="8"/>
        <v>25170718.4</v>
      </c>
      <c r="AD21" s="41">
        <f t="shared" si="9"/>
        <v>-5.058294248288191</v>
      </c>
      <c r="AE21" s="42">
        <f t="shared" si="3"/>
        <v>63.167404718242615</v>
      </c>
      <c r="AF21" s="42">
        <f t="shared" si="3"/>
        <v>12.311567924058997</v>
      </c>
    </row>
    <row r="22" spans="1:32" ht="23.25">
      <c r="A22" s="43" t="s">
        <v>178</v>
      </c>
      <c r="B22" s="44">
        <v>2100700015</v>
      </c>
      <c r="C22" s="45">
        <v>10643822.129999999</v>
      </c>
      <c r="D22" s="45">
        <v>2140233.770000001</v>
      </c>
      <c r="E22" s="45">
        <v>0</v>
      </c>
      <c r="F22" s="46">
        <f t="shared" si="4"/>
        <v>12784055.9</v>
      </c>
      <c r="G22" s="45">
        <v>2032270.3900000001</v>
      </c>
      <c r="H22" s="45">
        <v>1410569.66</v>
      </c>
      <c r="I22" s="45">
        <v>1308623</v>
      </c>
      <c r="J22" s="47"/>
      <c r="K22" s="45">
        <v>3</v>
      </c>
      <c r="L22" s="45"/>
      <c r="M22" s="309">
        <f t="shared" si="5"/>
        <v>4751466.05</v>
      </c>
      <c r="N22" s="46">
        <f t="shared" si="6"/>
        <v>17535521.95</v>
      </c>
      <c r="O22" s="43" t="s">
        <v>178</v>
      </c>
      <c r="P22" s="44">
        <v>2100700015</v>
      </c>
      <c r="Q22" s="45">
        <v>10014466.94</v>
      </c>
      <c r="R22" s="45">
        <v>2134148.5299999984</v>
      </c>
      <c r="S22" s="45">
        <v>0</v>
      </c>
      <c r="T22" s="45"/>
      <c r="U22" s="46">
        <f t="shared" si="7"/>
        <v>12148615.469999999</v>
      </c>
      <c r="V22" s="45">
        <v>3906769.8600000003</v>
      </c>
      <c r="W22" s="45">
        <v>552005.3</v>
      </c>
      <c r="X22" s="47">
        <v>1668457</v>
      </c>
      <c r="Y22" s="45">
        <v>0</v>
      </c>
      <c r="Z22" s="45">
        <v>0</v>
      </c>
      <c r="AA22" s="45">
        <v>0</v>
      </c>
      <c r="AB22" s="46">
        <f t="shared" si="2"/>
        <v>6127232.16</v>
      </c>
      <c r="AC22" s="46">
        <f t="shared" si="8"/>
        <v>18275847.63</v>
      </c>
      <c r="AD22" s="41">
        <f t="shared" si="9"/>
        <v>-4.970569864294801</v>
      </c>
      <c r="AE22" s="42">
        <f t="shared" si="3"/>
        <v>28.954560456135436</v>
      </c>
      <c r="AF22" s="42">
        <f t="shared" si="3"/>
        <v>4.2218628114459955</v>
      </c>
    </row>
    <row r="23" spans="1:32" ht="23.25">
      <c r="A23" s="43" t="s">
        <v>179</v>
      </c>
      <c r="B23" s="44">
        <v>2100700009</v>
      </c>
      <c r="C23" s="45">
        <v>10251167</v>
      </c>
      <c r="D23" s="45">
        <v>2894991.9499999993</v>
      </c>
      <c r="E23" s="45">
        <v>0</v>
      </c>
      <c r="F23" s="46">
        <f t="shared" si="4"/>
        <v>13146158.95</v>
      </c>
      <c r="G23" s="45">
        <v>1864377.72</v>
      </c>
      <c r="H23" s="45">
        <v>1659680</v>
      </c>
      <c r="I23" s="45">
        <v>832957</v>
      </c>
      <c r="J23" s="47"/>
      <c r="K23" s="45">
        <v>2250.17</v>
      </c>
      <c r="L23" s="45"/>
      <c r="M23" s="309">
        <f t="shared" si="5"/>
        <v>4359264.89</v>
      </c>
      <c r="N23" s="46">
        <f t="shared" si="6"/>
        <v>17505423.84</v>
      </c>
      <c r="O23" s="43" t="s">
        <v>179</v>
      </c>
      <c r="P23" s="44">
        <v>2100700009</v>
      </c>
      <c r="Q23" s="45">
        <v>10531367.179999998</v>
      </c>
      <c r="R23" s="45">
        <v>3168053.9099999997</v>
      </c>
      <c r="S23" s="45">
        <v>0</v>
      </c>
      <c r="T23" s="45"/>
      <c r="U23" s="46">
        <f t="shared" si="7"/>
        <v>13699421.089999998</v>
      </c>
      <c r="V23" s="45">
        <v>4310135.99</v>
      </c>
      <c r="W23" s="45">
        <v>1077263</v>
      </c>
      <c r="X23" s="47">
        <v>2650781</v>
      </c>
      <c r="Y23" s="45">
        <v>0</v>
      </c>
      <c r="Z23" s="45">
        <v>0</v>
      </c>
      <c r="AA23" s="45">
        <v>0</v>
      </c>
      <c r="AB23" s="46">
        <f t="shared" si="2"/>
        <v>8038179.99</v>
      </c>
      <c r="AC23" s="46">
        <f t="shared" si="8"/>
        <v>21737601.08</v>
      </c>
      <c r="AD23" s="41">
        <f t="shared" si="9"/>
        <v>4.208545949461525</v>
      </c>
      <c r="AE23" s="42">
        <f t="shared" si="3"/>
        <v>84.3930156306698</v>
      </c>
      <c r="AF23" s="42">
        <f t="shared" si="3"/>
        <v>24.176376868576284</v>
      </c>
    </row>
    <row r="24" spans="1:32" ht="23.25">
      <c r="A24" s="43" t="s">
        <v>180</v>
      </c>
      <c r="B24" s="44">
        <v>2100700040</v>
      </c>
      <c r="C24" s="45">
        <v>7490533.35</v>
      </c>
      <c r="D24" s="45">
        <v>3829956.789999998</v>
      </c>
      <c r="E24" s="45">
        <v>0</v>
      </c>
      <c r="F24" s="46">
        <f t="shared" si="4"/>
        <v>11320490.139999997</v>
      </c>
      <c r="G24" s="45">
        <v>2328887.05</v>
      </c>
      <c r="H24" s="45">
        <v>2006079</v>
      </c>
      <c r="I24" s="45">
        <v>1304808</v>
      </c>
      <c r="J24" s="47"/>
      <c r="K24" s="45"/>
      <c r="L24" s="45"/>
      <c r="M24" s="309">
        <f t="shared" si="5"/>
        <v>5639774.05</v>
      </c>
      <c r="N24" s="46">
        <f t="shared" si="6"/>
        <v>16960264.189999998</v>
      </c>
      <c r="O24" s="43" t="s">
        <v>180</v>
      </c>
      <c r="P24" s="44">
        <v>2100700040</v>
      </c>
      <c r="Q24" s="45">
        <v>7613706.2</v>
      </c>
      <c r="R24" s="45">
        <v>5170384.279999999</v>
      </c>
      <c r="S24" s="45">
        <v>0</v>
      </c>
      <c r="T24" s="45"/>
      <c r="U24" s="46">
        <f t="shared" si="7"/>
        <v>12784090.48</v>
      </c>
      <c r="V24" s="45">
        <v>4793442.99</v>
      </c>
      <c r="W24" s="45">
        <v>1027210.3</v>
      </c>
      <c r="X24" s="47">
        <v>2276045</v>
      </c>
      <c r="Y24" s="45">
        <v>0</v>
      </c>
      <c r="Z24" s="45">
        <v>0</v>
      </c>
      <c r="AA24" s="45">
        <v>0</v>
      </c>
      <c r="AB24" s="46">
        <f t="shared" si="2"/>
        <v>8096698.29</v>
      </c>
      <c r="AC24" s="46">
        <f t="shared" si="8"/>
        <v>20880788.77</v>
      </c>
      <c r="AD24" s="41">
        <f t="shared" si="9"/>
        <v>12.928771827895465</v>
      </c>
      <c r="AE24" s="42">
        <f t="shared" si="3"/>
        <v>43.5642317975487</v>
      </c>
      <c r="AF24" s="42">
        <f t="shared" si="3"/>
        <v>23.115940507056468</v>
      </c>
    </row>
    <row r="25" spans="1:32" ht="23.25">
      <c r="A25" s="43" t="s">
        <v>181</v>
      </c>
      <c r="B25" s="44">
        <v>2100700011</v>
      </c>
      <c r="C25" s="45">
        <v>13501269.240000002</v>
      </c>
      <c r="D25" s="45">
        <v>6109854.530000002</v>
      </c>
      <c r="E25" s="45">
        <v>0</v>
      </c>
      <c r="F25" s="46">
        <f t="shared" si="4"/>
        <v>19611123.770000003</v>
      </c>
      <c r="G25" s="45">
        <v>2672356.43</v>
      </c>
      <c r="H25" s="45">
        <v>1646574.85</v>
      </c>
      <c r="I25" s="45">
        <v>867987.36</v>
      </c>
      <c r="J25" s="47"/>
      <c r="K25" s="45"/>
      <c r="L25" s="45">
        <v>1000</v>
      </c>
      <c r="M25" s="309">
        <f>SUM(G25:L25)</f>
        <v>5187918.640000001</v>
      </c>
      <c r="N25" s="46">
        <f t="shared" si="6"/>
        <v>24799042.410000004</v>
      </c>
      <c r="O25" s="43" t="s">
        <v>181</v>
      </c>
      <c r="P25" s="44">
        <v>2100700011</v>
      </c>
      <c r="Q25" s="45">
        <v>13081679.39</v>
      </c>
      <c r="R25" s="45">
        <v>6172328.890000001</v>
      </c>
      <c r="S25" s="45">
        <v>0</v>
      </c>
      <c r="T25" s="45"/>
      <c r="U25" s="46">
        <f t="shared" si="7"/>
        <v>19254008.28</v>
      </c>
      <c r="V25" s="45">
        <v>5561510.8599999985</v>
      </c>
      <c r="W25" s="45">
        <v>882103</v>
      </c>
      <c r="X25" s="47">
        <v>6072685</v>
      </c>
      <c r="Y25" s="45">
        <v>0</v>
      </c>
      <c r="Z25" s="45">
        <v>0</v>
      </c>
      <c r="AA25" s="45">
        <v>0</v>
      </c>
      <c r="AB25" s="46">
        <f t="shared" si="2"/>
        <v>12516298.86</v>
      </c>
      <c r="AC25" s="46">
        <f t="shared" si="8"/>
        <v>31770307.14</v>
      </c>
      <c r="AD25" s="41">
        <f t="shared" si="9"/>
        <v>-1.8209843259787966</v>
      </c>
      <c r="AE25" s="42">
        <f t="shared" si="3"/>
        <v>141.25858033887744</v>
      </c>
      <c r="AF25" s="42">
        <f t="shared" si="3"/>
        <v>28.1110238643283</v>
      </c>
    </row>
    <row r="26" spans="1:32" ht="23.25">
      <c r="A26" s="43" t="s">
        <v>182</v>
      </c>
      <c r="B26" s="44">
        <v>2100700012</v>
      </c>
      <c r="C26" s="45">
        <v>13204024.620000001</v>
      </c>
      <c r="D26" s="45">
        <v>4838000.1099999985</v>
      </c>
      <c r="E26" s="45">
        <v>0</v>
      </c>
      <c r="F26" s="46">
        <f t="shared" si="4"/>
        <v>18042024.73</v>
      </c>
      <c r="G26" s="45">
        <v>1932372.5</v>
      </c>
      <c r="H26" s="45">
        <v>895944</v>
      </c>
      <c r="I26" s="45">
        <v>1440203</v>
      </c>
      <c r="J26" s="47"/>
      <c r="K26" s="45">
        <v>2096.82</v>
      </c>
      <c r="L26" s="45"/>
      <c r="M26" s="309">
        <f aca="true" t="shared" si="10" ref="M26:M45">SUM(G26:L26)</f>
        <v>4270616.32</v>
      </c>
      <c r="N26" s="46">
        <f t="shared" si="6"/>
        <v>22312641.05</v>
      </c>
      <c r="O26" s="43" t="s">
        <v>182</v>
      </c>
      <c r="P26" s="44">
        <v>2100700012</v>
      </c>
      <c r="Q26" s="45">
        <v>13756248.379999999</v>
      </c>
      <c r="R26" s="45">
        <v>4761742.139999999</v>
      </c>
      <c r="S26" s="45">
        <v>0</v>
      </c>
      <c r="T26" s="45"/>
      <c r="U26" s="46">
        <f t="shared" si="7"/>
        <v>18517990.519999996</v>
      </c>
      <c r="V26" s="45">
        <v>4531573.749999999</v>
      </c>
      <c r="W26" s="45">
        <v>360459</v>
      </c>
      <c r="X26" s="47">
        <v>2530757</v>
      </c>
      <c r="Y26" s="45">
        <v>0</v>
      </c>
      <c r="Z26" s="45">
        <v>0</v>
      </c>
      <c r="AA26" s="45">
        <v>0</v>
      </c>
      <c r="AB26" s="46">
        <f t="shared" si="2"/>
        <v>7422789.749999999</v>
      </c>
      <c r="AC26" s="46">
        <f t="shared" si="8"/>
        <v>25940780.269999996</v>
      </c>
      <c r="AD26" s="41">
        <f t="shared" si="9"/>
        <v>2.638095208951614</v>
      </c>
      <c r="AE26" s="42">
        <f t="shared" si="3"/>
        <v>73.81073816530534</v>
      </c>
      <c r="AF26" s="42">
        <f t="shared" si="3"/>
        <v>16.260465141126783</v>
      </c>
    </row>
    <row r="27" spans="1:32" ht="23.25">
      <c r="A27" s="43" t="s">
        <v>183</v>
      </c>
      <c r="B27" s="44">
        <v>2100700016</v>
      </c>
      <c r="C27" s="45">
        <v>9173164.959999999</v>
      </c>
      <c r="D27" s="45">
        <v>1947571.0199999968</v>
      </c>
      <c r="E27" s="45">
        <v>0</v>
      </c>
      <c r="F27" s="46">
        <f t="shared" si="4"/>
        <v>11120735.979999997</v>
      </c>
      <c r="G27" s="45">
        <v>1847849.01</v>
      </c>
      <c r="H27" s="45">
        <v>2089028.18</v>
      </c>
      <c r="I27" s="45">
        <v>801172</v>
      </c>
      <c r="J27" s="47"/>
      <c r="K27" s="45">
        <v>3</v>
      </c>
      <c r="L27" s="45"/>
      <c r="M27" s="309">
        <f t="shared" si="10"/>
        <v>4738052.1899999995</v>
      </c>
      <c r="N27" s="46">
        <f t="shared" si="6"/>
        <v>15858788.169999996</v>
      </c>
      <c r="O27" s="43" t="s">
        <v>183</v>
      </c>
      <c r="P27" s="44">
        <v>2100700016</v>
      </c>
      <c r="Q27" s="45">
        <v>10656023.370000001</v>
      </c>
      <c r="R27" s="45">
        <v>1640550.68</v>
      </c>
      <c r="S27" s="45">
        <v>0</v>
      </c>
      <c r="T27" s="45"/>
      <c r="U27" s="46">
        <f t="shared" si="7"/>
        <v>12296574.05</v>
      </c>
      <c r="V27" s="45">
        <v>5062163.68</v>
      </c>
      <c r="W27" s="45">
        <v>988240.5</v>
      </c>
      <c r="X27" s="47">
        <v>18182</v>
      </c>
      <c r="Y27" s="45">
        <v>0</v>
      </c>
      <c r="Z27" s="45">
        <v>0</v>
      </c>
      <c r="AA27" s="45">
        <v>0</v>
      </c>
      <c r="AB27" s="46">
        <f t="shared" si="2"/>
        <v>6068586.18</v>
      </c>
      <c r="AC27" s="46">
        <f t="shared" si="8"/>
        <v>18365160.23</v>
      </c>
      <c r="AD27" s="41">
        <f t="shared" si="9"/>
        <v>10.573383561256028</v>
      </c>
      <c r="AE27" s="42">
        <f t="shared" si="3"/>
        <v>28.08187703816746</v>
      </c>
      <c r="AF27" s="42">
        <f t="shared" si="3"/>
        <v>15.804310096917101</v>
      </c>
    </row>
    <row r="28" spans="1:32" ht="23.25">
      <c r="A28" s="43" t="s">
        <v>184</v>
      </c>
      <c r="B28" s="44">
        <v>2100700014</v>
      </c>
      <c r="C28" s="45">
        <v>10484552.5</v>
      </c>
      <c r="D28" s="45">
        <v>2565752.79</v>
      </c>
      <c r="E28" s="45">
        <v>0</v>
      </c>
      <c r="F28" s="46">
        <f t="shared" si="4"/>
        <v>13050305.29</v>
      </c>
      <c r="G28" s="45">
        <v>2649700.4899999993</v>
      </c>
      <c r="H28" s="45">
        <v>1094035.07</v>
      </c>
      <c r="I28" s="45">
        <v>2142545.94</v>
      </c>
      <c r="J28" s="47"/>
      <c r="K28" s="45">
        <v>4</v>
      </c>
      <c r="L28" s="45"/>
      <c r="M28" s="309">
        <f t="shared" si="10"/>
        <v>5886285.5</v>
      </c>
      <c r="N28" s="46">
        <f t="shared" si="6"/>
        <v>18936590.79</v>
      </c>
      <c r="O28" s="43" t="s">
        <v>184</v>
      </c>
      <c r="P28" s="44">
        <v>2100700014</v>
      </c>
      <c r="Q28" s="45">
        <v>10568785.09</v>
      </c>
      <c r="R28" s="45">
        <v>2649177.1500000004</v>
      </c>
      <c r="S28" s="45">
        <v>0</v>
      </c>
      <c r="T28" s="45"/>
      <c r="U28" s="46">
        <f t="shared" si="7"/>
        <v>13217962.24</v>
      </c>
      <c r="V28" s="45">
        <v>3476225.4499999993</v>
      </c>
      <c r="W28" s="45">
        <v>852063.9</v>
      </c>
      <c r="X28" s="47">
        <v>2074428</v>
      </c>
      <c r="Y28" s="45">
        <v>0</v>
      </c>
      <c r="Z28" s="45">
        <v>0</v>
      </c>
      <c r="AA28" s="45">
        <v>0</v>
      </c>
      <c r="AB28" s="46">
        <f t="shared" si="2"/>
        <v>6402717.35</v>
      </c>
      <c r="AC28" s="46">
        <f t="shared" si="8"/>
        <v>19620679.59</v>
      </c>
      <c r="AD28" s="41">
        <f t="shared" si="9"/>
        <v>1.284697532160193</v>
      </c>
      <c r="AE28" s="42">
        <f t="shared" si="3"/>
        <v>8.773476074172747</v>
      </c>
      <c r="AF28" s="42">
        <f t="shared" si="3"/>
        <v>3.612523540199502</v>
      </c>
    </row>
    <row r="29" spans="1:32" ht="23.25">
      <c r="A29" s="43" t="s">
        <v>185</v>
      </c>
      <c r="B29" s="44">
        <v>2100700018</v>
      </c>
      <c r="C29" s="45">
        <v>5045720.509999999</v>
      </c>
      <c r="D29" s="45">
        <v>723356.4800000001</v>
      </c>
      <c r="E29" s="45">
        <v>0</v>
      </c>
      <c r="F29" s="46">
        <f t="shared" si="4"/>
        <v>5769076.989999999</v>
      </c>
      <c r="G29" s="45">
        <v>1667781.5799999998</v>
      </c>
      <c r="H29" s="45">
        <v>175234</v>
      </c>
      <c r="I29" s="45">
        <v>2030066</v>
      </c>
      <c r="J29" s="47"/>
      <c r="K29" s="45">
        <v>6</v>
      </c>
      <c r="L29" s="45"/>
      <c r="M29" s="309">
        <f t="shared" si="10"/>
        <v>3873087.58</v>
      </c>
      <c r="N29" s="46">
        <f t="shared" si="6"/>
        <v>9642164.57</v>
      </c>
      <c r="O29" s="43" t="s">
        <v>185</v>
      </c>
      <c r="P29" s="44">
        <v>2100700018</v>
      </c>
      <c r="Q29" s="45">
        <v>4522090.9</v>
      </c>
      <c r="R29" s="45">
        <v>766776.3999999999</v>
      </c>
      <c r="S29" s="45">
        <v>0</v>
      </c>
      <c r="T29" s="45"/>
      <c r="U29" s="46">
        <f t="shared" si="7"/>
        <v>5288867.300000001</v>
      </c>
      <c r="V29" s="45">
        <v>1699483.0999999999</v>
      </c>
      <c r="W29" s="45">
        <v>104728</v>
      </c>
      <c r="X29" s="47">
        <v>1096252</v>
      </c>
      <c r="Y29" s="45">
        <v>0</v>
      </c>
      <c r="Z29" s="45">
        <v>0</v>
      </c>
      <c r="AA29" s="45">
        <v>0</v>
      </c>
      <c r="AB29" s="46">
        <f t="shared" si="2"/>
        <v>2900463.0999999996</v>
      </c>
      <c r="AC29" s="46">
        <f t="shared" si="8"/>
        <v>8189330.4</v>
      </c>
      <c r="AD29" s="41">
        <f t="shared" si="9"/>
        <v>-8.323856499616564</v>
      </c>
      <c r="AE29" s="42">
        <f t="shared" si="3"/>
        <v>-25.112380236958142</v>
      </c>
      <c r="AF29" s="42">
        <f t="shared" si="3"/>
        <v>-15.067510613957506</v>
      </c>
    </row>
    <row r="30" spans="1:32" ht="23.25">
      <c r="A30" s="43" t="s">
        <v>186</v>
      </c>
      <c r="B30" s="44">
        <v>2100700021</v>
      </c>
      <c r="C30" s="45">
        <v>6737970.84</v>
      </c>
      <c r="D30" s="45">
        <v>677064.88</v>
      </c>
      <c r="E30" s="45">
        <v>0</v>
      </c>
      <c r="F30" s="46">
        <f t="shared" si="4"/>
        <v>7415035.72</v>
      </c>
      <c r="G30" s="45">
        <v>2119882.9</v>
      </c>
      <c r="H30" s="45">
        <v>877094.1799999999</v>
      </c>
      <c r="I30" s="45">
        <v>1226315</v>
      </c>
      <c r="J30" s="47"/>
      <c r="K30" s="45"/>
      <c r="L30" s="45"/>
      <c r="M30" s="309">
        <f t="shared" si="10"/>
        <v>4223292.08</v>
      </c>
      <c r="N30" s="46">
        <f t="shared" si="6"/>
        <v>11638327.8</v>
      </c>
      <c r="O30" s="43" t="s">
        <v>186</v>
      </c>
      <c r="P30" s="44">
        <v>2100700021</v>
      </c>
      <c r="Q30" s="45">
        <v>6964804.77</v>
      </c>
      <c r="R30" s="45">
        <v>700545.09</v>
      </c>
      <c r="S30" s="45">
        <v>0</v>
      </c>
      <c r="T30" s="45"/>
      <c r="U30" s="46">
        <f t="shared" si="7"/>
        <v>7665349.859999999</v>
      </c>
      <c r="V30" s="45">
        <v>1920296.7099999997</v>
      </c>
      <c r="W30" s="45">
        <v>384094</v>
      </c>
      <c r="X30" s="47">
        <v>1423151</v>
      </c>
      <c r="Y30" s="45">
        <v>0</v>
      </c>
      <c r="Z30" s="45">
        <v>0</v>
      </c>
      <c r="AA30" s="45">
        <v>0</v>
      </c>
      <c r="AB30" s="46">
        <f t="shared" si="2"/>
        <v>3727541.71</v>
      </c>
      <c r="AC30" s="46">
        <f t="shared" si="8"/>
        <v>11392891.57</v>
      </c>
      <c r="AD30" s="41">
        <f t="shared" si="9"/>
        <v>3.375764452824506</v>
      </c>
      <c r="AE30" s="42">
        <f t="shared" si="3"/>
        <v>-11.738481748579419</v>
      </c>
      <c r="AF30" s="42">
        <f t="shared" si="3"/>
        <v>-2.1088616356037027</v>
      </c>
    </row>
    <row r="31" spans="1:32" ht="23.25">
      <c r="A31" s="43" t="s">
        <v>187</v>
      </c>
      <c r="B31" s="44">
        <v>2100700022</v>
      </c>
      <c r="C31" s="45">
        <v>5830863.92</v>
      </c>
      <c r="D31" s="45">
        <v>2052874.6</v>
      </c>
      <c r="E31" s="45">
        <v>0</v>
      </c>
      <c r="F31" s="46">
        <f t="shared" si="4"/>
        <v>7883738.52</v>
      </c>
      <c r="G31" s="45">
        <v>1667030.02</v>
      </c>
      <c r="H31" s="45">
        <v>312443</v>
      </c>
      <c r="I31" s="45">
        <v>792449.8</v>
      </c>
      <c r="J31" s="47"/>
      <c r="K31" s="45">
        <v>5</v>
      </c>
      <c r="L31" s="45"/>
      <c r="M31" s="309">
        <f t="shared" si="10"/>
        <v>2771927.8200000003</v>
      </c>
      <c r="N31" s="46">
        <f t="shared" si="6"/>
        <v>10655666.34</v>
      </c>
      <c r="O31" s="43" t="s">
        <v>187</v>
      </c>
      <c r="P31" s="44">
        <v>2100700022</v>
      </c>
      <c r="Q31" s="45">
        <v>5806479.5200000005</v>
      </c>
      <c r="R31" s="45">
        <v>2514096.71</v>
      </c>
      <c r="S31" s="45">
        <v>0</v>
      </c>
      <c r="T31" s="45"/>
      <c r="U31" s="46">
        <f t="shared" si="7"/>
        <v>8320576.23</v>
      </c>
      <c r="V31" s="45">
        <v>2388571.97</v>
      </c>
      <c r="W31" s="45">
        <v>493066.9</v>
      </c>
      <c r="X31" s="47">
        <v>193919</v>
      </c>
      <c r="Y31" s="45">
        <v>0</v>
      </c>
      <c r="Z31" s="45">
        <v>0</v>
      </c>
      <c r="AA31" s="45">
        <v>0</v>
      </c>
      <c r="AB31" s="46">
        <f t="shared" si="2"/>
        <v>3075557.87</v>
      </c>
      <c r="AC31" s="46">
        <f t="shared" si="8"/>
        <v>11396134.100000001</v>
      </c>
      <c r="AD31" s="41">
        <f t="shared" si="9"/>
        <v>5.540996938087197</v>
      </c>
      <c r="AE31" s="42">
        <f t="shared" si="3"/>
        <v>10.953750231490506</v>
      </c>
      <c r="AF31" s="42">
        <f t="shared" si="3"/>
        <v>6.949051672351835</v>
      </c>
    </row>
    <row r="32" spans="1:32" ht="25.5" customHeight="1">
      <c r="A32" s="43" t="s">
        <v>188</v>
      </c>
      <c r="B32" s="44">
        <v>2100700036</v>
      </c>
      <c r="C32" s="45">
        <v>6844157.26</v>
      </c>
      <c r="D32" s="45">
        <v>1228043.52</v>
      </c>
      <c r="E32" s="45">
        <v>0</v>
      </c>
      <c r="F32" s="46">
        <f t="shared" si="4"/>
        <v>8072200.779999999</v>
      </c>
      <c r="G32" s="45">
        <v>1346461.49</v>
      </c>
      <c r="H32" s="45">
        <v>349965</v>
      </c>
      <c r="I32" s="45">
        <v>1583833</v>
      </c>
      <c r="J32" s="47"/>
      <c r="K32" s="45"/>
      <c r="L32" s="45"/>
      <c r="M32" s="309">
        <f t="shared" si="10"/>
        <v>3280259.49</v>
      </c>
      <c r="N32" s="46">
        <f t="shared" si="6"/>
        <v>11352460.27</v>
      </c>
      <c r="O32" s="43" t="s">
        <v>188</v>
      </c>
      <c r="P32" s="44">
        <v>2100700036</v>
      </c>
      <c r="Q32" s="45">
        <v>7041062.25</v>
      </c>
      <c r="R32" s="45">
        <v>645920.7600000001</v>
      </c>
      <c r="S32" s="45">
        <v>0</v>
      </c>
      <c r="T32" s="45"/>
      <c r="U32" s="46">
        <f t="shared" si="7"/>
        <v>7686983.01</v>
      </c>
      <c r="V32" s="45">
        <v>1751440.8900000001</v>
      </c>
      <c r="W32" s="45">
        <v>182216</v>
      </c>
      <c r="X32" s="47">
        <v>1495001</v>
      </c>
      <c r="Y32" s="45">
        <v>0</v>
      </c>
      <c r="Z32" s="45">
        <v>0</v>
      </c>
      <c r="AA32" s="45">
        <v>0</v>
      </c>
      <c r="AB32" s="46">
        <f t="shared" si="2"/>
        <v>3428657.89</v>
      </c>
      <c r="AC32" s="46">
        <f t="shared" si="8"/>
        <v>11115640.9</v>
      </c>
      <c r="AD32" s="41">
        <f t="shared" si="9"/>
        <v>-4.772152979078893</v>
      </c>
      <c r="AE32" s="42">
        <f t="shared" si="3"/>
        <v>4.523983558386105</v>
      </c>
      <c r="AF32" s="42">
        <f t="shared" si="3"/>
        <v>-2.086062090222133</v>
      </c>
    </row>
    <row r="33" spans="1:32" ht="25.5" customHeight="1">
      <c r="A33" s="43" t="s">
        <v>189</v>
      </c>
      <c r="B33" s="44">
        <v>2100700041</v>
      </c>
      <c r="C33" s="45">
        <v>4984746.75</v>
      </c>
      <c r="D33" s="45">
        <v>20989.040000000005</v>
      </c>
      <c r="E33" s="45">
        <v>0</v>
      </c>
      <c r="F33" s="46">
        <f t="shared" si="4"/>
        <v>5005735.79</v>
      </c>
      <c r="G33" s="45">
        <v>1857987.4700000002</v>
      </c>
      <c r="H33" s="45">
        <v>503117.98</v>
      </c>
      <c r="I33" s="45">
        <v>453963.3</v>
      </c>
      <c r="J33" s="47"/>
      <c r="K33" s="45"/>
      <c r="L33" s="45"/>
      <c r="M33" s="309">
        <f t="shared" si="10"/>
        <v>2815068.75</v>
      </c>
      <c r="N33" s="46">
        <f t="shared" si="6"/>
        <v>7820804.54</v>
      </c>
      <c r="O33" s="43" t="s">
        <v>189</v>
      </c>
      <c r="P33" s="44">
        <v>2100700041</v>
      </c>
      <c r="Q33" s="45">
        <v>3670066.6</v>
      </c>
      <c r="R33" s="45">
        <v>516152.13999999996</v>
      </c>
      <c r="S33" s="45">
        <v>0</v>
      </c>
      <c r="T33" s="45"/>
      <c r="U33" s="46">
        <f t="shared" si="7"/>
        <v>4186218.74</v>
      </c>
      <c r="V33" s="47">
        <v>1733070.03</v>
      </c>
      <c r="W33" s="47">
        <v>246231.61000000002</v>
      </c>
      <c r="X33" s="47">
        <v>2366405.28</v>
      </c>
      <c r="Y33" s="45">
        <v>0</v>
      </c>
      <c r="Z33" s="45">
        <v>0</v>
      </c>
      <c r="AA33" s="45">
        <v>0</v>
      </c>
      <c r="AB33" s="46">
        <f t="shared" si="2"/>
        <v>4345706.92</v>
      </c>
      <c r="AC33" s="46">
        <f t="shared" si="8"/>
        <v>8531925.66</v>
      </c>
      <c r="AD33" s="41">
        <f>IF(F33=0,0,(U33-F33)/F33)*100</f>
        <v>-16.371560233705416</v>
      </c>
      <c r="AE33" s="42">
        <f t="shared" si="3"/>
        <v>54.37302978834886</v>
      </c>
      <c r="AF33" s="42">
        <f t="shared" si="3"/>
        <v>9.092684983532399</v>
      </c>
    </row>
    <row r="34" spans="1:32" ht="23.25">
      <c r="A34" s="361" t="s">
        <v>60</v>
      </c>
      <c r="B34" s="358"/>
      <c r="C34" s="362"/>
      <c r="D34" s="362"/>
      <c r="E34" s="362"/>
      <c r="F34" s="362"/>
      <c r="G34" s="363"/>
      <c r="H34" s="362"/>
      <c r="I34" s="362"/>
      <c r="J34" s="362"/>
      <c r="K34" s="362"/>
      <c r="L34" s="362"/>
      <c r="M34" s="363"/>
      <c r="N34" s="364"/>
      <c r="O34" s="361" t="s">
        <v>60</v>
      </c>
      <c r="P34" s="358"/>
      <c r="Q34" s="362"/>
      <c r="R34" s="362"/>
      <c r="S34" s="362"/>
      <c r="T34" s="363"/>
      <c r="U34" s="365"/>
      <c r="V34" s="362"/>
      <c r="W34" s="362"/>
      <c r="X34" s="362"/>
      <c r="Y34" s="362"/>
      <c r="Z34" s="362"/>
      <c r="AA34" s="362"/>
      <c r="AB34" s="365"/>
      <c r="AC34" s="365"/>
      <c r="AD34" s="365"/>
      <c r="AE34" s="365"/>
      <c r="AF34" s="365"/>
    </row>
    <row r="35" spans="1:32" ht="23.25">
      <c r="A35" s="43" t="s">
        <v>190</v>
      </c>
      <c r="B35" s="44">
        <v>2100700001</v>
      </c>
      <c r="C35" s="45">
        <v>4144503.4699999993</v>
      </c>
      <c r="D35" s="45">
        <v>29634.250000000007</v>
      </c>
      <c r="E35" s="45">
        <v>0</v>
      </c>
      <c r="F35" s="46">
        <f>SUM(C35:E35)</f>
        <v>4174137.7199999993</v>
      </c>
      <c r="G35" s="45">
        <v>578754.05</v>
      </c>
      <c r="H35" s="45">
        <v>11556</v>
      </c>
      <c r="I35" s="45">
        <v>220356.16</v>
      </c>
      <c r="J35" s="45"/>
      <c r="K35" s="45"/>
      <c r="L35" s="45"/>
      <c r="M35" s="309">
        <f t="shared" si="10"/>
        <v>810666.2100000001</v>
      </c>
      <c r="N35" s="46">
        <f>M35+F35</f>
        <v>4984803.93</v>
      </c>
      <c r="O35" s="43" t="s">
        <v>190</v>
      </c>
      <c r="P35" s="44">
        <v>2100700001</v>
      </c>
      <c r="Q35" s="45">
        <v>3226790.19</v>
      </c>
      <c r="R35" s="45">
        <v>45795.16</v>
      </c>
      <c r="S35" s="45">
        <v>0</v>
      </c>
      <c r="T35" s="45">
        <v>0</v>
      </c>
      <c r="U35" s="46">
        <f>SUM(Q35:T35)</f>
        <v>3272585.35</v>
      </c>
      <c r="V35" s="45">
        <v>597661.77</v>
      </c>
      <c r="W35" s="45">
        <v>20440</v>
      </c>
      <c r="X35" s="47">
        <v>46660</v>
      </c>
      <c r="Y35" s="45">
        <v>0</v>
      </c>
      <c r="Z35" s="45">
        <v>0</v>
      </c>
      <c r="AA35" s="45">
        <v>0</v>
      </c>
      <c r="AB35" s="46">
        <f aca="true" t="shared" si="11" ref="AB35:AB45">SUM(V35:AA35)</f>
        <v>664761.77</v>
      </c>
      <c r="AC35" s="46">
        <f aca="true" t="shared" si="12" ref="AC35:AC45">U35+AB35</f>
        <v>3937347.12</v>
      </c>
      <c r="AD35" s="41">
        <f t="shared" si="9"/>
        <v>-21.598529576067733</v>
      </c>
      <c r="AE35" s="42">
        <f aca="true" t="shared" si="13" ref="AE35:AF45">IF(M35=0,0,(AB35-M35)/M35)*100</f>
        <v>-17.998090730832367</v>
      </c>
      <c r="AF35" s="42">
        <f t="shared" si="13"/>
        <v>-21.01299920135474</v>
      </c>
    </row>
    <row r="36" spans="1:32" ht="23.25">
      <c r="A36" s="43" t="s">
        <v>35</v>
      </c>
      <c r="B36" s="44">
        <v>2100700002</v>
      </c>
      <c r="C36" s="45">
        <v>2778622.67</v>
      </c>
      <c r="D36" s="45">
        <v>98743.07999999999</v>
      </c>
      <c r="E36" s="45">
        <v>0</v>
      </c>
      <c r="F36" s="46">
        <f aca="true" t="shared" si="14" ref="F36:F45">SUM(C36:E36)</f>
        <v>2877365.75</v>
      </c>
      <c r="G36" s="45">
        <v>565472.3400000001</v>
      </c>
      <c r="H36" s="45">
        <v>421842.74</v>
      </c>
      <c r="I36" s="45">
        <v>131494.72</v>
      </c>
      <c r="J36" s="45"/>
      <c r="K36" s="45"/>
      <c r="L36" s="45"/>
      <c r="M36" s="309">
        <f t="shared" si="10"/>
        <v>1118809.8</v>
      </c>
      <c r="N36" s="46">
        <f aca="true" t="shared" si="15" ref="N36:N45">M36+F36</f>
        <v>3996175.55</v>
      </c>
      <c r="O36" s="43" t="s">
        <v>35</v>
      </c>
      <c r="P36" s="44">
        <v>2100700002</v>
      </c>
      <c r="Q36" s="45">
        <v>3112549.6199999996</v>
      </c>
      <c r="R36" s="45">
        <v>118050.87</v>
      </c>
      <c r="S36" s="45">
        <v>0</v>
      </c>
      <c r="T36" s="45"/>
      <c r="U36" s="46">
        <f aca="true" t="shared" si="16" ref="U36:U45">SUM(Q36:T36)</f>
        <v>3230600.4899999998</v>
      </c>
      <c r="V36" s="45">
        <v>684370.8400000001</v>
      </c>
      <c r="W36" s="45">
        <v>166964.2</v>
      </c>
      <c r="X36" s="47">
        <v>201406</v>
      </c>
      <c r="Y36" s="45">
        <v>0</v>
      </c>
      <c r="Z36" s="45">
        <v>0</v>
      </c>
      <c r="AA36" s="45">
        <v>0</v>
      </c>
      <c r="AB36" s="46">
        <f t="shared" si="11"/>
        <v>1052741.04</v>
      </c>
      <c r="AC36" s="46">
        <f t="shared" si="12"/>
        <v>4283341.529999999</v>
      </c>
      <c r="AD36" s="41">
        <f t="shared" si="9"/>
        <v>12.276323925799137</v>
      </c>
      <c r="AE36" s="42">
        <f t="shared" si="13"/>
        <v>-5.905271834408316</v>
      </c>
      <c r="AF36" s="42">
        <f t="shared" si="13"/>
        <v>7.186020143684617</v>
      </c>
    </row>
    <row r="37" spans="1:32" ht="23.25">
      <c r="A37" s="43" t="s">
        <v>538</v>
      </c>
      <c r="B37" s="44">
        <v>2100700003</v>
      </c>
      <c r="C37" s="45">
        <v>7856096.910000001</v>
      </c>
      <c r="D37" s="45">
        <v>10965941.450000005</v>
      </c>
      <c r="E37" s="45">
        <v>0</v>
      </c>
      <c r="F37" s="46">
        <f t="shared" si="14"/>
        <v>18822038.360000007</v>
      </c>
      <c r="G37" s="45">
        <v>177377.95999999988</v>
      </c>
      <c r="H37" s="45">
        <v>93161.55999999994</v>
      </c>
      <c r="I37" s="45">
        <v>325574.79999999993</v>
      </c>
      <c r="J37" s="45"/>
      <c r="K37" s="45"/>
      <c r="L37" s="45"/>
      <c r="M37" s="309">
        <f t="shared" si="10"/>
        <v>596114.3199999997</v>
      </c>
      <c r="N37" s="46">
        <f t="shared" si="15"/>
        <v>19418152.680000007</v>
      </c>
      <c r="O37" s="43" t="s">
        <v>191</v>
      </c>
      <c r="P37" s="44">
        <v>2100700003</v>
      </c>
      <c r="Q37" s="45">
        <v>13052856.81</v>
      </c>
      <c r="R37" s="45">
        <v>6773845.399999998</v>
      </c>
      <c r="S37" s="45">
        <v>0</v>
      </c>
      <c r="T37" s="45"/>
      <c r="U37" s="46">
        <f t="shared" si="16"/>
        <v>19826702.209999997</v>
      </c>
      <c r="V37" s="45">
        <v>296096.6199999986</v>
      </c>
      <c r="W37" s="45">
        <v>0</v>
      </c>
      <c r="X37" s="47">
        <v>0</v>
      </c>
      <c r="Y37" s="45">
        <v>0</v>
      </c>
      <c r="Z37" s="45">
        <v>0</v>
      </c>
      <c r="AA37" s="45">
        <v>0</v>
      </c>
      <c r="AB37" s="46">
        <f t="shared" si="11"/>
        <v>296096.6199999986</v>
      </c>
      <c r="AC37" s="46">
        <f t="shared" si="12"/>
        <v>20122798.829999994</v>
      </c>
      <c r="AD37" s="41">
        <f t="shared" si="9"/>
        <v>5.337699513646034</v>
      </c>
      <c r="AE37" s="42">
        <f t="shared" si="13"/>
        <v>-50.32888658001057</v>
      </c>
      <c r="AF37" s="42">
        <f t="shared" si="13"/>
        <v>3.6288011615324627</v>
      </c>
    </row>
    <row r="38" spans="1:32" ht="23.25">
      <c r="A38" s="43" t="s">
        <v>540</v>
      </c>
      <c r="B38" s="44">
        <v>2100700004</v>
      </c>
      <c r="C38" s="45">
        <v>9820097.150000092</v>
      </c>
      <c r="D38" s="45">
        <v>577348.42</v>
      </c>
      <c r="E38" s="45">
        <v>0</v>
      </c>
      <c r="F38" s="46">
        <f t="shared" si="14"/>
        <v>10397445.570000092</v>
      </c>
      <c r="G38" s="45">
        <v>4777708.69</v>
      </c>
      <c r="H38" s="45">
        <v>67280</v>
      </c>
      <c r="I38" s="45">
        <v>821784.24</v>
      </c>
      <c r="J38" s="45"/>
      <c r="K38" s="45"/>
      <c r="L38" s="45"/>
      <c r="M38" s="309">
        <f t="shared" si="10"/>
        <v>5666772.930000001</v>
      </c>
      <c r="N38" s="46">
        <f t="shared" si="15"/>
        <v>16064218.500000093</v>
      </c>
      <c r="O38" s="43" t="s">
        <v>192</v>
      </c>
      <c r="P38" s="44">
        <v>2100700004</v>
      </c>
      <c r="Q38" s="45">
        <v>19299234.890000008</v>
      </c>
      <c r="R38" s="45">
        <v>420015.2299999999</v>
      </c>
      <c r="S38" s="45">
        <v>0</v>
      </c>
      <c r="T38" s="45"/>
      <c r="U38" s="46">
        <f t="shared" si="16"/>
        <v>19719250.12000001</v>
      </c>
      <c r="V38" s="45">
        <v>308646.31</v>
      </c>
      <c r="W38" s="45">
        <v>0</v>
      </c>
      <c r="X38" s="47">
        <v>0</v>
      </c>
      <c r="Y38" s="45">
        <v>0</v>
      </c>
      <c r="Z38" s="45">
        <v>0</v>
      </c>
      <c r="AA38" s="45">
        <v>0</v>
      </c>
      <c r="AB38" s="46">
        <f t="shared" si="11"/>
        <v>308646.31</v>
      </c>
      <c r="AC38" s="46">
        <f t="shared" si="12"/>
        <v>20027896.430000007</v>
      </c>
      <c r="AD38" s="41">
        <f t="shared" si="9"/>
        <v>89.65475690390976</v>
      </c>
      <c r="AE38" s="42">
        <f t="shared" si="13"/>
        <v>-94.55340254828246</v>
      </c>
      <c r="AF38" s="42">
        <f t="shared" si="13"/>
        <v>24.673954291644446</v>
      </c>
    </row>
    <row r="39" spans="1:32" ht="23.25">
      <c r="A39" s="43" t="s">
        <v>193</v>
      </c>
      <c r="B39" s="44">
        <v>2100700028</v>
      </c>
      <c r="C39" s="45">
        <v>9012811.32</v>
      </c>
      <c r="D39" s="45">
        <v>132454.08</v>
      </c>
      <c r="E39" s="45">
        <v>0</v>
      </c>
      <c r="F39" s="46">
        <f t="shared" si="14"/>
        <v>9145265.4</v>
      </c>
      <c r="G39" s="45">
        <v>3833282.15</v>
      </c>
      <c r="H39" s="45">
        <v>459547</v>
      </c>
      <c r="I39" s="45">
        <v>1390439.14</v>
      </c>
      <c r="J39" s="45"/>
      <c r="K39" s="45"/>
      <c r="L39" s="45"/>
      <c r="M39" s="309">
        <f t="shared" si="10"/>
        <v>5683268.29</v>
      </c>
      <c r="N39" s="46">
        <f t="shared" si="15"/>
        <v>14828533.690000001</v>
      </c>
      <c r="O39" s="43" t="s">
        <v>193</v>
      </c>
      <c r="P39" s="44">
        <v>2100700028</v>
      </c>
      <c r="Q39" s="45">
        <v>9261800.36</v>
      </c>
      <c r="R39" s="45">
        <v>192154.15</v>
      </c>
      <c r="S39" s="45">
        <v>0</v>
      </c>
      <c r="T39" s="45"/>
      <c r="U39" s="46">
        <f t="shared" si="16"/>
        <v>9453954.51</v>
      </c>
      <c r="V39" s="45">
        <v>4050412.3999999994</v>
      </c>
      <c r="W39" s="45">
        <v>296532</v>
      </c>
      <c r="X39" s="47">
        <v>232080</v>
      </c>
      <c r="Y39" s="45">
        <v>0</v>
      </c>
      <c r="Z39" s="45">
        <v>0</v>
      </c>
      <c r="AA39" s="45">
        <v>0</v>
      </c>
      <c r="AB39" s="46">
        <f t="shared" si="11"/>
        <v>4579024.399999999</v>
      </c>
      <c r="AC39" s="46">
        <f t="shared" si="12"/>
        <v>14032978.91</v>
      </c>
      <c r="AD39" s="41">
        <f t="shared" si="9"/>
        <v>3.3753980502304435</v>
      </c>
      <c r="AE39" s="42">
        <f t="shared" si="13"/>
        <v>-19.42973362603652</v>
      </c>
      <c r="AF39" s="42">
        <f t="shared" si="13"/>
        <v>-5.365026621185773</v>
      </c>
    </row>
    <row r="40" spans="1:32" ht="23.25">
      <c r="A40" s="43" t="s">
        <v>194</v>
      </c>
      <c r="B40" s="44">
        <v>2100700029</v>
      </c>
      <c r="C40" s="45">
        <v>5026197.27</v>
      </c>
      <c r="D40" s="45">
        <v>11782738.629999997</v>
      </c>
      <c r="E40" s="45">
        <v>0</v>
      </c>
      <c r="F40" s="46">
        <f t="shared" si="14"/>
        <v>16808935.9</v>
      </c>
      <c r="G40" s="45">
        <v>8887037.370000001</v>
      </c>
      <c r="H40" s="45">
        <v>127881.2</v>
      </c>
      <c r="I40" s="45">
        <v>273251.23</v>
      </c>
      <c r="J40" s="45"/>
      <c r="K40" s="45"/>
      <c r="L40" s="45"/>
      <c r="M40" s="309">
        <f t="shared" si="10"/>
        <v>9288169.8</v>
      </c>
      <c r="N40" s="46">
        <f t="shared" si="15"/>
        <v>26097105.7</v>
      </c>
      <c r="O40" s="43" t="s">
        <v>194</v>
      </c>
      <c r="P40" s="44">
        <v>2100700029</v>
      </c>
      <c r="Q40" s="45">
        <v>5737082.59</v>
      </c>
      <c r="R40" s="45">
        <v>9713456.280000003</v>
      </c>
      <c r="S40" s="45">
        <v>0</v>
      </c>
      <c r="T40" s="45"/>
      <c r="U40" s="46">
        <f t="shared" si="16"/>
        <v>15450538.870000003</v>
      </c>
      <c r="V40" s="45">
        <v>13046051.73</v>
      </c>
      <c r="W40" s="45">
        <v>58357</v>
      </c>
      <c r="X40" s="47">
        <v>191730</v>
      </c>
      <c r="Y40" s="45">
        <v>0</v>
      </c>
      <c r="Z40" s="45">
        <v>0</v>
      </c>
      <c r="AA40" s="45">
        <v>0</v>
      </c>
      <c r="AB40" s="46">
        <f t="shared" si="11"/>
        <v>13296138.73</v>
      </c>
      <c r="AC40" s="46">
        <f t="shared" si="12"/>
        <v>28746677.6</v>
      </c>
      <c r="AD40" s="41">
        <f t="shared" si="9"/>
        <v>-8.081398121102929</v>
      </c>
      <c r="AE40" s="42">
        <f t="shared" si="13"/>
        <v>43.15133138500546</v>
      </c>
      <c r="AF40" s="42">
        <f t="shared" si="13"/>
        <v>10.152742340312484</v>
      </c>
    </row>
    <row r="41" spans="1:32" ht="23.25">
      <c r="A41" s="43" t="s">
        <v>195</v>
      </c>
      <c r="B41" s="44">
        <v>2100700031</v>
      </c>
      <c r="C41" s="45">
        <v>6671439.2299999995</v>
      </c>
      <c r="D41" s="45">
        <v>110233.50999999986</v>
      </c>
      <c r="E41" s="45">
        <v>0</v>
      </c>
      <c r="F41" s="46">
        <f t="shared" si="14"/>
        <v>6781672.739999999</v>
      </c>
      <c r="G41" s="45">
        <v>1038403.43</v>
      </c>
      <c r="H41" s="45">
        <v>201471</v>
      </c>
      <c r="I41" s="45">
        <v>5118446.3100000005</v>
      </c>
      <c r="J41" s="45"/>
      <c r="K41" s="45"/>
      <c r="L41" s="45"/>
      <c r="M41" s="309">
        <f t="shared" si="10"/>
        <v>6358320.74</v>
      </c>
      <c r="N41" s="46">
        <f t="shared" si="15"/>
        <v>13139993.48</v>
      </c>
      <c r="O41" s="43" t="s">
        <v>195</v>
      </c>
      <c r="P41" s="44">
        <v>2100700031</v>
      </c>
      <c r="Q41" s="45">
        <v>6784746.100000001</v>
      </c>
      <c r="R41" s="45">
        <v>111798.78999999998</v>
      </c>
      <c r="S41" s="45">
        <v>0</v>
      </c>
      <c r="T41" s="45"/>
      <c r="U41" s="46">
        <f t="shared" si="16"/>
        <v>6896544.890000001</v>
      </c>
      <c r="V41" s="45">
        <v>1332693.56</v>
      </c>
      <c r="W41" s="45">
        <v>125488.01000000001</v>
      </c>
      <c r="X41" s="47">
        <v>3586660.6399999997</v>
      </c>
      <c r="Y41" s="45">
        <v>0</v>
      </c>
      <c r="Z41" s="45">
        <v>0</v>
      </c>
      <c r="AA41" s="45">
        <v>0</v>
      </c>
      <c r="AB41" s="46">
        <f t="shared" si="11"/>
        <v>5044842.21</v>
      </c>
      <c r="AC41" s="46">
        <f t="shared" si="12"/>
        <v>11941387.100000001</v>
      </c>
      <c r="AD41" s="41">
        <f t="shared" si="9"/>
        <v>1.6938615943888988</v>
      </c>
      <c r="AE41" s="42">
        <f t="shared" si="13"/>
        <v>-20.657632474199474</v>
      </c>
      <c r="AF41" s="42">
        <f t="shared" si="13"/>
        <v>-9.121818681450357</v>
      </c>
    </row>
    <row r="42" spans="1:32" ht="23.25">
      <c r="A42" s="43" t="s">
        <v>196</v>
      </c>
      <c r="B42" s="44">
        <v>2100700032</v>
      </c>
      <c r="C42" s="45">
        <v>8069611.73</v>
      </c>
      <c r="D42" s="45">
        <v>576926.2300000001</v>
      </c>
      <c r="E42" s="45">
        <v>0</v>
      </c>
      <c r="F42" s="46">
        <f t="shared" si="14"/>
        <v>8646537.96</v>
      </c>
      <c r="G42" s="45">
        <v>1660821.87</v>
      </c>
      <c r="H42" s="45">
        <v>488970</v>
      </c>
      <c r="I42" s="45">
        <v>4924975.32</v>
      </c>
      <c r="J42" s="45"/>
      <c r="K42" s="45"/>
      <c r="L42" s="45"/>
      <c r="M42" s="309">
        <f t="shared" si="10"/>
        <v>7074767.19</v>
      </c>
      <c r="N42" s="46">
        <f t="shared" si="15"/>
        <v>15721305.150000002</v>
      </c>
      <c r="O42" s="43" t="s">
        <v>196</v>
      </c>
      <c r="P42" s="44">
        <v>2100700032</v>
      </c>
      <c r="Q42" s="45">
        <v>6528250.76</v>
      </c>
      <c r="R42" s="45">
        <v>727857.2999999999</v>
      </c>
      <c r="S42" s="45">
        <v>0</v>
      </c>
      <c r="T42" s="45"/>
      <c r="U42" s="46">
        <f t="shared" si="16"/>
        <v>7256108.06</v>
      </c>
      <c r="V42" s="45">
        <v>2338211.4899999998</v>
      </c>
      <c r="W42" s="45">
        <v>865913</v>
      </c>
      <c r="X42" s="45">
        <v>2443226</v>
      </c>
      <c r="Y42" s="45">
        <v>0</v>
      </c>
      <c r="Z42" s="45">
        <v>0</v>
      </c>
      <c r="AA42" s="45">
        <v>0</v>
      </c>
      <c r="AB42" s="46">
        <f t="shared" si="11"/>
        <v>5647350.49</v>
      </c>
      <c r="AC42" s="46">
        <f t="shared" si="12"/>
        <v>12903458.55</v>
      </c>
      <c r="AD42" s="41">
        <f t="shared" si="9"/>
        <v>-16.080770204587193</v>
      </c>
      <c r="AE42" s="42">
        <f t="shared" si="13"/>
        <v>-20.176164977097997</v>
      </c>
      <c r="AF42" s="42">
        <f t="shared" si="13"/>
        <v>-17.92374470894359</v>
      </c>
    </row>
    <row r="43" spans="1:32" ht="23.25">
      <c r="A43" s="43" t="s">
        <v>197</v>
      </c>
      <c r="B43" s="44">
        <v>2100700034</v>
      </c>
      <c r="C43" s="45">
        <v>1987295.77</v>
      </c>
      <c r="D43" s="45">
        <v>15246.53</v>
      </c>
      <c r="E43" s="45">
        <v>0</v>
      </c>
      <c r="F43" s="46">
        <f t="shared" si="14"/>
        <v>2002542.3</v>
      </c>
      <c r="G43" s="45">
        <v>223026.19</v>
      </c>
      <c r="H43" s="45">
        <v>163850</v>
      </c>
      <c r="I43" s="45">
        <v>208226</v>
      </c>
      <c r="J43" s="45"/>
      <c r="K43" s="45"/>
      <c r="L43" s="45"/>
      <c r="M43" s="309">
        <f t="shared" si="10"/>
        <v>595102.19</v>
      </c>
      <c r="N43" s="46">
        <f t="shared" si="15"/>
        <v>2597644.49</v>
      </c>
      <c r="O43" s="43" t="s">
        <v>197</v>
      </c>
      <c r="P43" s="44">
        <v>2100700034</v>
      </c>
      <c r="Q43" s="45">
        <v>2534951</v>
      </c>
      <c r="R43" s="45">
        <v>43188.450000000004</v>
      </c>
      <c r="S43" s="45">
        <v>0</v>
      </c>
      <c r="T43" s="45"/>
      <c r="U43" s="46">
        <f t="shared" si="16"/>
        <v>2578139.45</v>
      </c>
      <c r="V43" s="45">
        <v>323434.33999999997</v>
      </c>
      <c r="W43" s="45">
        <v>79024</v>
      </c>
      <c r="X43" s="47">
        <v>27370</v>
      </c>
      <c r="Y43" s="45">
        <v>0</v>
      </c>
      <c r="Z43" s="45">
        <v>0</v>
      </c>
      <c r="AA43" s="45">
        <v>0</v>
      </c>
      <c r="AB43" s="46">
        <f t="shared" si="11"/>
        <v>429828.33999999997</v>
      </c>
      <c r="AC43" s="46">
        <f t="shared" si="12"/>
        <v>3007967.79</v>
      </c>
      <c r="AD43" s="41">
        <f t="shared" si="9"/>
        <v>28.743320428237652</v>
      </c>
      <c r="AE43" s="42">
        <f t="shared" si="13"/>
        <v>-27.77234780466864</v>
      </c>
      <c r="AF43" s="42">
        <f t="shared" si="13"/>
        <v>15.795975992080416</v>
      </c>
    </row>
    <row r="44" spans="1:32" ht="23.25">
      <c r="A44" s="43" t="s">
        <v>198</v>
      </c>
      <c r="B44" s="44">
        <v>2100700039</v>
      </c>
      <c r="C44" s="45">
        <v>1547087.5</v>
      </c>
      <c r="D44" s="45">
        <v>9390.08</v>
      </c>
      <c r="E44" s="45">
        <v>0</v>
      </c>
      <c r="F44" s="46">
        <f t="shared" si="14"/>
        <v>1556477.58</v>
      </c>
      <c r="G44" s="45">
        <v>166249.51</v>
      </c>
      <c r="H44" s="45">
        <v>63925</v>
      </c>
      <c r="I44" s="45">
        <v>286003</v>
      </c>
      <c r="J44" s="45"/>
      <c r="K44" s="45"/>
      <c r="L44" s="45"/>
      <c r="M44" s="309">
        <f t="shared" si="10"/>
        <v>516177.51</v>
      </c>
      <c r="N44" s="46">
        <f t="shared" si="15"/>
        <v>2072655.09</v>
      </c>
      <c r="O44" s="43" t="s">
        <v>198</v>
      </c>
      <c r="P44" s="44">
        <v>2100700039</v>
      </c>
      <c r="Q44" s="45">
        <v>1458872.7</v>
      </c>
      <c r="R44" s="45">
        <v>71902.64</v>
      </c>
      <c r="S44" s="45">
        <v>0</v>
      </c>
      <c r="T44" s="45"/>
      <c r="U44" s="46">
        <f t="shared" si="16"/>
        <v>1530775.3399999999</v>
      </c>
      <c r="V44" s="45">
        <v>292560.24</v>
      </c>
      <c r="W44" s="45">
        <v>29830</v>
      </c>
      <c r="X44" s="47">
        <v>25208</v>
      </c>
      <c r="Y44" s="45">
        <v>0</v>
      </c>
      <c r="Z44" s="45">
        <v>0</v>
      </c>
      <c r="AA44" s="45">
        <v>0</v>
      </c>
      <c r="AB44" s="46">
        <f>SUM(V44:AA44)</f>
        <v>347598.24</v>
      </c>
      <c r="AC44" s="46">
        <f>U44+AB44</f>
        <v>1878373.5799999998</v>
      </c>
      <c r="AD44" s="41">
        <f t="shared" si="9"/>
        <v>-1.6513080773062097</v>
      </c>
      <c r="AE44" s="42">
        <f>IF(M44=0,0,(AB44-M44)/M44)*100</f>
        <v>-32.659166029918666</v>
      </c>
      <c r="AF44" s="42">
        <f>IF(N44=0,0,(AC44-N44)/N44)*100</f>
        <v>-9.37355717974283</v>
      </c>
    </row>
    <row r="45" spans="1:32" ht="23.25">
      <c r="A45" s="305" t="s">
        <v>199</v>
      </c>
      <c r="B45" s="306">
        <v>2100700042</v>
      </c>
      <c r="C45" s="307">
        <v>0</v>
      </c>
      <c r="D45" s="307">
        <v>0</v>
      </c>
      <c r="E45" s="307">
        <v>0</v>
      </c>
      <c r="F45" s="308">
        <f t="shared" si="14"/>
        <v>0</v>
      </c>
      <c r="G45" s="307">
        <v>0</v>
      </c>
      <c r="H45" s="307">
        <v>0</v>
      </c>
      <c r="I45" s="307">
        <v>0</v>
      </c>
      <c r="J45" s="307">
        <v>0</v>
      </c>
      <c r="K45" s="307">
        <v>0</v>
      </c>
      <c r="L45" s="307">
        <v>0</v>
      </c>
      <c r="M45" s="308">
        <f t="shared" si="10"/>
        <v>0</v>
      </c>
      <c r="N45" s="308">
        <f t="shared" si="15"/>
        <v>0</v>
      </c>
      <c r="O45" s="305" t="s">
        <v>199</v>
      </c>
      <c r="P45" s="306">
        <v>2100700042</v>
      </c>
      <c r="Q45" s="307">
        <v>2245419.3</v>
      </c>
      <c r="R45" s="307">
        <v>0</v>
      </c>
      <c r="S45" s="307">
        <v>0</v>
      </c>
      <c r="T45" s="307"/>
      <c r="U45" s="308">
        <f t="shared" si="16"/>
        <v>2245419.3</v>
      </c>
      <c r="V45" s="307">
        <v>401742.44</v>
      </c>
      <c r="W45" s="307">
        <v>22330</v>
      </c>
      <c r="X45" s="366">
        <v>76710</v>
      </c>
      <c r="Y45" s="307">
        <v>0</v>
      </c>
      <c r="Z45" s="307">
        <v>0</v>
      </c>
      <c r="AA45" s="307">
        <v>0</v>
      </c>
      <c r="AB45" s="308">
        <f t="shared" si="11"/>
        <v>500782.44</v>
      </c>
      <c r="AC45" s="308">
        <f t="shared" si="12"/>
        <v>2746201.7399999998</v>
      </c>
      <c r="AD45" s="367">
        <f>IF(E45=0,0,(U45-E45)/E45)*100</f>
        <v>0</v>
      </c>
      <c r="AE45" s="368">
        <f t="shared" si="13"/>
        <v>0</v>
      </c>
      <c r="AF45" s="368">
        <f t="shared" si="13"/>
        <v>0</v>
      </c>
    </row>
    <row r="46" spans="5:20" ht="23.25">
      <c r="E46" s="310"/>
      <c r="F46" s="310"/>
      <c r="T46" s="311"/>
    </row>
    <row r="47" spans="5:20" ht="23.25">
      <c r="E47" s="310"/>
      <c r="F47" s="310"/>
      <c r="T47" s="310"/>
    </row>
    <row r="48" spans="5:20" ht="23.25">
      <c r="E48" s="310"/>
      <c r="F48" s="310"/>
      <c r="T48" s="310"/>
    </row>
    <row r="49" spans="5:20" ht="23.25">
      <c r="E49" s="310"/>
      <c r="F49" s="310"/>
      <c r="T49" s="310"/>
    </row>
    <row r="50" spans="5:20" ht="23.25">
      <c r="E50" s="310"/>
      <c r="F50" s="310"/>
      <c r="T50" s="310"/>
    </row>
    <row r="51" spans="5:20" ht="23.25">
      <c r="E51" s="310"/>
      <c r="F51" s="310"/>
      <c r="T51" s="310"/>
    </row>
    <row r="52" spans="5:20" ht="23.25">
      <c r="E52" s="310"/>
      <c r="F52" s="310"/>
      <c r="T52" s="310"/>
    </row>
    <row r="53" spans="5:20" ht="23.25">
      <c r="E53" s="310"/>
      <c r="F53" s="310"/>
      <c r="T53" s="310"/>
    </row>
    <row r="54" spans="5:20" ht="23.25">
      <c r="E54" s="310"/>
      <c r="F54" s="310"/>
      <c r="T54" s="310"/>
    </row>
    <row r="55" spans="5:20" ht="23.25">
      <c r="E55" s="310"/>
      <c r="F55" s="310"/>
      <c r="T55" s="310"/>
    </row>
    <row r="56" spans="5:20" ht="23.25">
      <c r="E56" s="310"/>
      <c r="F56" s="310"/>
      <c r="T56" s="310"/>
    </row>
    <row r="57" spans="5:20" ht="23.25">
      <c r="E57" s="310"/>
      <c r="F57" s="310"/>
      <c r="T57" s="310"/>
    </row>
    <row r="58" spans="5:20" ht="23.25">
      <c r="E58" s="310"/>
      <c r="F58" s="310"/>
      <c r="T58" s="310"/>
    </row>
    <row r="59" spans="5:20" ht="23.25">
      <c r="E59" s="310"/>
      <c r="F59" s="310"/>
      <c r="T59" s="310"/>
    </row>
    <row r="60" spans="5:20" ht="23.25">
      <c r="E60" s="310"/>
      <c r="F60" s="310"/>
      <c r="T60" s="310"/>
    </row>
    <row r="61" spans="5:20" ht="23.25">
      <c r="E61" s="310"/>
      <c r="F61" s="310"/>
      <c r="T61" s="310"/>
    </row>
    <row r="62" spans="5:20" ht="23.25">
      <c r="E62" s="310"/>
      <c r="F62" s="310"/>
      <c r="T62" s="310"/>
    </row>
    <row r="63" spans="5:20" ht="23.25">
      <c r="E63" s="310"/>
      <c r="F63" s="310"/>
      <c r="T63" s="310"/>
    </row>
    <row r="64" spans="5:20" ht="23.25">
      <c r="E64" s="310"/>
      <c r="F64" s="310"/>
      <c r="T64" s="310"/>
    </row>
    <row r="65" spans="5:20" ht="23.25">
      <c r="E65" s="310"/>
      <c r="F65" s="310"/>
      <c r="T65" s="310"/>
    </row>
    <row r="66" spans="5:20" ht="23.25">
      <c r="E66" s="310"/>
      <c r="F66" s="310"/>
      <c r="T66" s="312"/>
    </row>
    <row r="67" spans="5:20" ht="23.25">
      <c r="E67" s="310"/>
      <c r="F67" s="310"/>
      <c r="T67" s="310"/>
    </row>
    <row r="68" spans="5:20" ht="23.25">
      <c r="E68" s="310"/>
      <c r="F68" s="310"/>
      <c r="T68" s="310"/>
    </row>
    <row r="69" spans="5:20" ht="23.25">
      <c r="E69" s="310"/>
      <c r="F69" s="310"/>
      <c r="T69" s="310"/>
    </row>
    <row r="70" spans="5:20" ht="23.25">
      <c r="E70" s="310"/>
      <c r="F70" s="310"/>
      <c r="T70" s="310"/>
    </row>
    <row r="71" spans="5:20" ht="23.25">
      <c r="E71" s="310"/>
      <c r="F71" s="310"/>
      <c r="T71" s="310"/>
    </row>
    <row r="72" spans="5:20" ht="23.25">
      <c r="E72" s="310"/>
      <c r="F72" s="310"/>
      <c r="T72" s="310"/>
    </row>
    <row r="73" spans="5:20" ht="23.25">
      <c r="E73" s="310"/>
      <c r="F73" s="310"/>
      <c r="T73" s="310"/>
    </row>
    <row r="74" spans="5:20" ht="23.25">
      <c r="E74" s="310"/>
      <c r="F74" s="310"/>
      <c r="T74" s="310"/>
    </row>
    <row r="75" spans="5:20" ht="23.25">
      <c r="E75" s="310"/>
      <c r="F75" s="310"/>
      <c r="T75" s="310"/>
    </row>
    <row r="76" spans="5:20" ht="23.25">
      <c r="E76" s="310"/>
      <c r="F76" s="310"/>
      <c r="T76" s="310"/>
    </row>
    <row r="77" spans="5:20" ht="23.25">
      <c r="E77" s="310"/>
      <c r="F77" s="310"/>
      <c r="T77" s="310"/>
    </row>
    <row r="78" spans="5:20" ht="23.25">
      <c r="E78" s="310"/>
      <c r="F78" s="310"/>
      <c r="T78" s="310"/>
    </row>
    <row r="79" spans="5:20" ht="23.25">
      <c r="E79" s="310"/>
      <c r="F79" s="310"/>
      <c r="T79" s="310"/>
    </row>
    <row r="80" spans="5:20" ht="23.25">
      <c r="E80" s="310"/>
      <c r="F80" s="310"/>
      <c r="T80" s="310"/>
    </row>
    <row r="81" spans="5:20" ht="23.25">
      <c r="E81" s="310"/>
      <c r="F81" s="310"/>
      <c r="T81" s="310"/>
    </row>
    <row r="82" spans="5:20" ht="23.25">
      <c r="E82" s="310"/>
      <c r="F82" s="310"/>
      <c r="T82" s="310"/>
    </row>
    <row r="83" spans="5:20" ht="23.25">
      <c r="E83" s="310"/>
      <c r="F83" s="310"/>
      <c r="T83" s="310"/>
    </row>
    <row r="84" spans="5:20" ht="23.25">
      <c r="E84" s="310"/>
      <c r="F84" s="310"/>
      <c r="T84" s="312"/>
    </row>
    <row r="85" spans="5:20" ht="23.25">
      <c r="E85" s="310"/>
      <c r="F85" s="310"/>
      <c r="T85" s="310"/>
    </row>
    <row r="86" spans="5:20" ht="23.25">
      <c r="E86" s="310"/>
      <c r="F86" s="310"/>
      <c r="T86" s="310"/>
    </row>
    <row r="87" spans="5:20" ht="23.25">
      <c r="E87" s="310"/>
      <c r="F87" s="310"/>
      <c r="T87" s="310"/>
    </row>
    <row r="88" spans="5:20" ht="23.25">
      <c r="E88" s="313"/>
      <c r="F88" s="314"/>
      <c r="T88" s="314"/>
    </row>
    <row r="89" spans="5:20" ht="23.25">
      <c r="E89" s="45">
        <v>0</v>
      </c>
      <c r="F89" s="310">
        <v>55673698.350369245</v>
      </c>
      <c r="S89" s="2">
        <v>0</v>
      </c>
      <c r="T89" s="310">
        <v>0</v>
      </c>
    </row>
    <row r="90" spans="5:20" ht="23.25">
      <c r="E90" s="45">
        <v>0</v>
      </c>
      <c r="F90" s="310">
        <v>11847442.926489638</v>
      </c>
      <c r="S90" s="2">
        <v>0</v>
      </c>
      <c r="T90" s="315">
        <v>0</v>
      </c>
    </row>
    <row r="91" spans="5:20" ht="23.25">
      <c r="E91" s="45">
        <v>0</v>
      </c>
      <c r="F91" s="310">
        <v>12072307.839095622</v>
      </c>
      <c r="S91" s="2">
        <v>0</v>
      </c>
      <c r="T91" s="45">
        <v>0</v>
      </c>
    </row>
    <row r="92" spans="5:20" ht="23.25">
      <c r="E92" s="45">
        <v>0</v>
      </c>
      <c r="F92" s="310">
        <v>291602807.37133086</v>
      </c>
      <c r="S92" s="2">
        <v>0</v>
      </c>
      <c r="T92" s="45">
        <v>0</v>
      </c>
    </row>
    <row r="93" spans="5:20" ht="23.25">
      <c r="E93" s="45">
        <v>376782.91</v>
      </c>
      <c r="F93" s="310">
        <v>151285233.54728955</v>
      </c>
      <c r="S93" s="2">
        <v>0</v>
      </c>
      <c r="T93" s="45">
        <v>571410.45</v>
      </c>
    </row>
    <row r="94" spans="5:20" ht="23.25">
      <c r="E94" s="45">
        <v>0</v>
      </c>
      <c r="F94" s="310">
        <v>95077446.67873967</v>
      </c>
      <c r="S94" s="2">
        <v>0</v>
      </c>
      <c r="T94" s="45">
        <v>0</v>
      </c>
    </row>
    <row r="95" spans="5:20" ht="23.25">
      <c r="E95" s="45">
        <v>0</v>
      </c>
      <c r="F95" s="310">
        <v>92204652.56594871</v>
      </c>
      <c r="S95" s="2">
        <v>0</v>
      </c>
      <c r="T95" s="45">
        <v>0</v>
      </c>
    </row>
    <row r="96" spans="5:20" ht="23.25">
      <c r="E96" s="45">
        <v>0</v>
      </c>
      <c r="F96" s="310">
        <v>88660819.75011241</v>
      </c>
      <c r="S96" s="2">
        <v>0</v>
      </c>
      <c r="T96" s="45">
        <v>0</v>
      </c>
    </row>
    <row r="97" spans="5:20" ht="23.25">
      <c r="E97" s="45">
        <v>0</v>
      </c>
      <c r="F97" s="310">
        <v>65426496.49539317</v>
      </c>
      <c r="S97" s="2">
        <v>0</v>
      </c>
      <c r="T97" s="45">
        <v>0</v>
      </c>
    </row>
    <row r="98" spans="5:20" ht="23.25">
      <c r="E98" s="45">
        <v>0</v>
      </c>
      <c r="F98" s="310">
        <v>44110336.90972432</v>
      </c>
      <c r="S98" s="2">
        <v>0</v>
      </c>
      <c r="T98" s="45">
        <v>0</v>
      </c>
    </row>
    <row r="99" spans="5:20" ht="23.25">
      <c r="E99" s="45">
        <v>0</v>
      </c>
      <c r="F99" s="310">
        <v>22654817.966127105</v>
      </c>
      <c r="S99" s="2">
        <v>0</v>
      </c>
      <c r="T99" s="45">
        <v>0</v>
      </c>
    </row>
    <row r="100" spans="5:20" ht="23.25">
      <c r="E100" s="45">
        <v>0</v>
      </c>
      <c r="F100" s="310">
        <v>0</v>
      </c>
      <c r="S100" s="2">
        <v>0</v>
      </c>
      <c r="T100" s="45">
        <v>0</v>
      </c>
    </row>
  </sheetData>
  <sheetProtection/>
  <mergeCells count="16">
    <mergeCell ref="G4:M4"/>
    <mergeCell ref="N4:N5"/>
    <mergeCell ref="Q4:U4"/>
    <mergeCell ref="V4:AB4"/>
    <mergeCell ref="AE4:AE5"/>
    <mergeCell ref="AF4:AF5"/>
    <mergeCell ref="A3:A5"/>
    <mergeCell ref="AC4:AC5"/>
    <mergeCell ref="B3:B5"/>
    <mergeCell ref="AD4:AD5"/>
    <mergeCell ref="C3:N3"/>
    <mergeCell ref="O3:O5"/>
    <mergeCell ref="P3:P5"/>
    <mergeCell ref="Q3:AC3"/>
    <mergeCell ref="AD3:AF3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"/>
  <sheetViews>
    <sheetView zoomScale="75" zoomScaleNormal="75" zoomScalePageLayoutView="0" workbookViewId="0" topLeftCell="B22">
      <selection activeCell="C32" sqref="C32"/>
    </sheetView>
  </sheetViews>
  <sheetFormatPr defaultColWidth="9.140625" defaultRowHeight="15"/>
  <cols>
    <col min="1" max="1" width="9.140625" style="2" customWidth="1"/>
    <col min="2" max="2" width="60.7109375" style="2" bestFit="1" customWidth="1"/>
    <col min="3" max="3" width="157.140625" style="2" bestFit="1" customWidth="1"/>
    <col min="4" max="16384" width="9.140625" style="2" customWidth="1"/>
  </cols>
  <sheetData>
    <row r="1" ht="23.25">
      <c r="A1" s="29" t="s">
        <v>135</v>
      </c>
    </row>
    <row r="2" ht="23.25">
      <c r="A2" s="2" t="s">
        <v>159</v>
      </c>
    </row>
    <row r="3" spans="1:3" ht="23.25">
      <c r="A3" s="171" t="s">
        <v>47</v>
      </c>
      <c r="B3" s="5" t="s">
        <v>25</v>
      </c>
      <c r="C3" s="5" t="s">
        <v>44</v>
      </c>
    </row>
    <row r="4" spans="1:13" ht="69.75">
      <c r="A4" s="174" t="s">
        <v>387</v>
      </c>
      <c r="B4" s="585" t="s">
        <v>166</v>
      </c>
      <c r="C4" s="31" t="s">
        <v>522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46.5">
      <c r="A5" s="174" t="s">
        <v>58</v>
      </c>
      <c r="B5" s="30" t="s">
        <v>167</v>
      </c>
      <c r="C5" s="31" t="s">
        <v>523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46.5">
      <c r="A6" s="174" t="s">
        <v>394</v>
      </c>
      <c r="B6" s="30" t="s">
        <v>395</v>
      </c>
      <c r="C6" s="31" t="s">
        <v>524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69.75">
      <c r="A7" s="171">
        <v>27</v>
      </c>
      <c r="B7" s="30" t="s">
        <v>172</v>
      </c>
      <c r="C7" s="31" t="s">
        <v>525</v>
      </c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46.5">
      <c r="A8" s="171">
        <v>38</v>
      </c>
      <c r="B8" s="30" t="s">
        <v>174</v>
      </c>
      <c r="C8" s="31" t="s">
        <v>526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46.5">
      <c r="A9" s="171">
        <v>10</v>
      </c>
      <c r="B9" s="30" t="s">
        <v>175</v>
      </c>
      <c r="C9" s="31" t="s">
        <v>527</v>
      </c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74.25" customHeight="1">
      <c r="A10" s="171">
        <v>35</v>
      </c>
      <c r="B10" s="30" t="s">
        <v>176</v>
      </c>
      <c r="C10" s="31" t="s">
        <v>528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93">
      <c r="A11" s="174" t="s">
        <v>389</v>
      </c>
      <c r="B11" s="30" t="s">
        <v>177</v>
      </c>
      <c r="C11" s="31" t="s">
        <v>529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69.75">
      <c r="A12" s="171">
        <v>15</v>
      </c>
      <c r="B12" s="30" t="s">
        <v>178</v>
      </c>
      <c r="C12" s="31" t="s">
        <v>536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69.75">
      <c r="A13" s="174" t="s">
        <v>388</v>
      </c>
      <c r="B13" s="30" t="s">
        <v>179</v>
      </c>
      <c r="C13" s="31" t="s">
        <v>530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46.5">
      <c r="A14" s="171">
        <v>40</v>
      </c>
      <c r="B14" s="30" t="s">
        <v>180</v>
      </c>
      <c r="C14" s="31" t="s">
        <v>531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46.5">
      <c r="A15" s="171">
        <v>11</v>
      </c>
      <c r="B15" s="30" t="s">
        <v>181</v>
      </c>
      <c r="C15" s="31" t="s">
        <v>532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46.5">
      <c r="A16" s="171">
        <v>12</v>
      </c>
      <c r="B16" s="30" t="s">
        <v>182</v>
      </c>
      <c r="C16" s="31" t="s">
        <v>533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46.5">
      <c r="A17" s="171">
        <v>16</v>
      </c>
      <c r="B17" s="30" t="s">
        <v>183</v>
      </c>
      <c r="C17" s="31" t="s">
        <v>534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46.5">
      <c r="A18" s="171">
        <v>18</v>
      </c>
      <c r="B18" s="30" t="s">
        <v>185</v>
      </c>
      <c r="C18" s="31" t="s">
        <v>535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46.5">
      <c r="A19" s="171">
        <v>41</v>
      </c>
      <c r="B19" s="30" t="s">
        <v>189</v>
      </c>
      <c r="C19" s="31" t="s">
        <v>545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46.5">
      <c r="A20" s="174" t="s">
        <v>390</v>
      </c>
      <c r="B20" s="30" t="s">
        <v>190</v>
      </c>
      <c r="C20" s="31" t="s">
        <v>537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46.5">
      <c r="A21" s="174" t="s">
        <v>391</v>
      </c>
      <c r="B21" s="30" t="s">
        <v>541</v>
      </c>
      <c r="C21" s="31" t="s">
        <v>542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69.75">
      <c r="A22" s="174" t="s">
        <v>392</v>
      </c>
      <c r="B22" s="30" t="s">
        <v>540</v>
      </c>
      <c r="C22" s="31" t="s">
        <v>543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46.5">
      <c r="A23" s="171">
        <v>29</v>
      </c>
      <c r="B23" s="30" t="s">
        <v>194</v>
      </c>
      <c r="C23" s="31" t="s">
        <v>544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46.5">
      <c r="A24" s="171">
        <v>31</v>
      </c>
      <c r="B24" s="30" t="s">
        <v>195</v>
      </c>
      <c r="C24" s="31" t="s">
        <v>546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46.5">
      <c r="A25" s="171">
        <v>32</v>
      </c>
      <c r="B25" s="30" t="s">
        <v>196</v>
      </c>
      <c r="C25" s="31" t="s">
        <v>547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46.5">
      <c r="A26" s="171">
        <v>34</v>
      </c>
      <c r="B26" s="30" t="s">
        <v>197</v>
      </c>
      <c r="C26" s="31" t="s">
        <v>548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46.5">
      <c r="A27" s="171">
        <v>39</v>
      </c>
      <c r="B27" s="30" t="s">
        <v>198</v>
      </c>
      <c r="C27" s="31" t="s">
        <v>549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23.25">
      <c r="A28" s="171">
        <v>42</v>
      </c>
      <c r="B28" s="30" t="s">
        <v>199</v>
      </c>
      <c r="C28" s="31" t="s">
        <v>399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ht="23.25">
      <c r="A29" s="35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7.00390625" style="2" customWidth="1"/>
    <col min="2" max="7" width="16.8515625" style="2" bestFit="1" customWidth="1"/>
    <col min="8" max="10" width="13.140625" style="207" customWidth="1"/>
    <col min="11" max="16384" width="9.140625" style="2" customWidth="1"/>
  </cols>
  <sheetData>
    <row r="1" spans="1:10" ht="23.25">
      <c r="A1" s="8" t="s">
        <v>134</v>
      </c>
      <c r="B1" s="9"/>
      <c r="C1" s="9"/>
      <c r="D1" s="9"/>
      <c r="E1" s="9"/>
      <c r="F1" s="9"/>
      <c r="G1" s="9"/>
      <c r="H1" s="9"/>
      <c r="I1" s="9"/>
      <c r="J1" s="9"/>
    </row>
    <row r="2" spans="1:10" ht="24" thickBot="1">
      <c r="A2" s="10"/>
      <c r="B2" s="316"/>
      <c r="C2" s="316"/>
      <c r="D2" s="316"/>
      <c r="E2" s="316"/>
      <c r="F2" s="316"/>
      <c r="G2" s="316"/>
      <c r="H2" s="263"/>
      <c r="I2" s="263"/>
      <c r="J2" s="11" t="s">
        <v>42</v>
      </c>
    </row>
    <row r="3" spans="1:10" ht="23.25" customHeight="1">
      <c r="A3" s="643" t="s">
        <v>43</v>
      </c>
      <c r="B3" s="645" t="s">
        <v>347</v>
      </c>
      <c r="C3" s="646"/>
      <c r="D3" s="647"/>
      <c r="E3" s="645" t="s">
        <v>386</v>
      </c>
      <c r="F3" s="646"/>
      <c r="G3" s="647"/>
      <c r="H3" s="648" t="s">
        <v>7</v>
      </c>
      <c r="I3" s="649"/>
      <c r="J3" s="650"/>
    </row>
    <row r="4" spans="1:10" ht="46.5">
      <c r="A4" s="644"/>
      <c r="B4" s="12" t="s">
        <v>112</v>
      </c>
      <c r="C4" s="12" t="s">
        <v>113</v>
      </c>
      <c r="D4" s="13" t="s">
        <v>93</v>
      </c>
      <c r="E4" s="14" t="s">
        <v>40</v>
      </c>
      <c r="F4" s="12" t="s">
        <v>41</v>
      </c>
      <c r="G4" s="13" t="s">
        <v>4</v>
      </c>
      <c r="H4" s="15" t="s">
        <v>74</v>
      </c>
      <c r="I4" s="16" t="s">
        <v>75</v>
      </c>
      <c r="J4" s="17" t="s">
        <v>73</v>
      </c>
    </row>
    <row r="5" spans="1:10" ht="24" thickBot="1">
      <c r="A5" s="18" t="s">
        <v>50</v>
      </c>
      <c r="B5" s="218">
        <f>SUM(B6:B2000)</f>
        <v>58913723.370000005</v>
      </c>
      <c r="C5" s="218">
        <f>SUM(C6:C2000)</f>
        <v>25510685.17000001</v>
      </c>
      <c r="D5" s="218">
        <f>SUM(D6:D2000)</f>
        <v>84424408.54</v>
      </c>
      <c r="E5" s="258">
        <f>SUM(E6:E2000)</f>
        <v>48836066.97000001</v>
      </c>
      <c r="F5" s="258">
        <f>SUM(F6:F2000)</f>
        <v>32166340.129999995</v>
      </c>
      <c r="G5" s="259">
        <f aca="true" t="shared" si="0" ref="G5:G10">SUM(E5:F5)</f>
        <v>81002407.10000001</v>
      </c>
      <c r="H5" s="260">
        <f aca="true" t="shared" si="1" ref="H5:J10">IF(B5=0,0,(E5-B5)/B5)*100</f>
        <v>-17.105787622195557</v>
      </c>
      <c r="I5" s="261">
        <f t="shared" si="1"/>
        <v>26.08967542677719</v>
      </c>
      <c r="J5" s="262">
        <f t="shared" si="1"/>
        <v>-4.053331849377026</v>
      </c>
    </row>
    <row r="6" spans="1:10" ht="24" thickTop="1">
      <c r="A6" s="19" t="s">
        <v>89</v>
      </c>
      <c r="B6" s="20"/>
      <c r="C6" s="20">
        <v>24479346.15000001</v>
      </c>
      <c r="D6" s="21">
        <f>SUM(B6:C6)</f>
        <v>24479346.15000001</v>
      </c>
      <c r="E6" s="22"/>
      <c r="F6" s="23">
        <v>30527059.189999998</v>
      </c>
      <c r="G6" s="21">
        <f t="shared" si="0"/>
        <v>30527059.189999998</v>
      </c>
      <c r="H6" s="264">
        <f>IF(B6=0,0,(E6-B6)/B6)*100</f>
        <v>0</v>
      </c>
      <c r="I6" s="265">
        <f>IF(C6=0,0,(F6-C6)/C6)*100</f>
        <v>24.705370000252174</v>
      </c>
      <c r="J6" s="264">
        <f t="shared" si="1"/>
        <v>24.705370000252174</v>
      </c>
    </row>
    <row r="7" spans="1:10" ht="23.25">
      <c r="A7" s="19" t="s">
        <v>90</v>
      </c>
      <c r="B7" s="24">
        <v>43192209.32000001</v>
      </c>
      <c r="C7" s="25">
        <v>0</v>
      </c>
      <c r="D7" s="21">
        <f>SUM(B7:C7)</f>
        <v>43192209.32000001</v>
      </c>
      <c r="E7" s="26">
        <v>32983528.81000001</v>
      </c>
      <c r="F7" s="25"/>
      <c r="G7" s="21">
        <f t="shared" si="0"/>
        <v>32983528.81000001</v>
      </c>
      <c r="H7" s="264">
        <f t="shared" si="1"/>
        <v>-23.635467300055204</v>
      </c>
      <c r="I7" s="265">
        <f t="shared" si="1"/>
        <v>0</v>
      </c>
      <c r="J7" s="264">
        <f t="shared" si="1"/>
        <v>-23.635467300055204</v>
      </c>
    </row>
    <row r="8" spans="1:10" ht="23.25">
      <c r="A8" s="19" t="s">
        <v>91</v>
      </c>
      <c r="B8" s="20">
        <v>15721514.049999999</v>
      </c>
      <c r="C8" s="20">
        <v>0</v>
      </c>
      <c r="D8" s="21">
        <f>SUM(B8:C8)</f>
        <v>15721514.049999999</v>
      </c>
      <c r="E8" s="27">
        <v>15852538.160000006</v>
      </c>
      <c r="F8" s="25"/>
      <c r="G8" s="21">
        <f t="shared" si="0"/>
        <v>15852538.160000006</v>
      </c>
      <c r="H8" s="264">
        <f t="shared" si="1"/>
        <v>0.8334064364494643</v>
      </c>
      <c r="I8" s="265">
        <f t="shared" si="1"/>
        <v>0</v>
      </c>
      <c r="J8" s="264">
        <f t="shared" si="1"/>
        <v>0.8334064364494643</v>
      </c>
    </row>
    <row r="9" spans="1:10" ht="23.25">
      <c r="A9" s="28" t="s">
        <v>92</v>
      </c>
      <c r="B9" s="20">
        <v>0</v>
      </c>
      <c r="C9" s="20">
        <v>741753.02</v>
      </c>
      <c r="D9" s="21">
        <f>SUM(B9:C9)</f>
        <v>741753.02</v>
      </c>
      <c r="E9" s="22"/>
      <c r="F9" s="20">
        <v>612577.0600000002</v>
      </c>
      <c r="G9" s="21">
        <f t="shared" si="0"/>
        <v>612577.0600000002</v>
      </c>
      <c r="H9" s="264">
        <f t="shared" si="1"/>
        <v>0</v>
      </c>
      <c r="I9" s="265">
        <f t="shared" si="1"/>
        <v>-17.414955722054202</v>
      </c>
      <c r="J9" s="264">
        <f t="shared" si="1"/>
        <v>-17.414955722054202</v>
      </c>
    </row>
    <row r="10" spans="1:10" ht="23.25">
      <c r="A10" s="28" t="s">
        <v>127</v>
      </c>
      <c r="B10" s="20">
        <v>0</v>
      </c>
      <c r="C10" s="20">
        <v>289585.99999999994</v>
      </c>
      <c r="D10" s="21">
        <f>SUM(B10:C10)</f>
        <v>289585.99999999994</v>
      </c>
      <c r="E10" s="22"/>
      <c r="F10" s="20">
        <v>1026703.88</v>
      </c>
      <c r="G10" s="21">
        <f t="shared" si="0"/>
        <v>1026703.88</v>
      </c>
      <c r="H10" s="264">
        <f t="shared" si="1"/>
        <v>0</v>
      </c>
      <c r="I10" s="265">
        <f t="shared" si="1"/>
        <v>254.54195990137657</v>
      </c>
      <c r="J10" s="264">
        <f t="shared" si="1"/>
        <v>254.54195990137657</v>
      </c>
    </row>
  </sheetData>
  <sheetProtection/>
  <mergeCells count="4">
    <mergeCell ref="A3:A4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6"/>
  <sheetViews>
    <sheetView zoomScalePageLayoutView="0" workbookViewId="0" topLeftCell="B1">
      <selection activeCell="C12" sqref="C12"/>
    </sheetView>
  </sheetViews>
  <sheetFormatPr defaultColWidth="9.140625" defaultRowHeight="15"/>
  <cols>
    <col min="1" max="1" width="9.140625" style="2" customWidth="1"/>
    <col min="2" max="2" width="52.140625" style="2" customWidth="1"/>
    <col min="3" max="3" width="95.28125" style="2" customWidth="1"/>
    <col min="4" max="16384" width="9.140625" style="2" customWidth="1"/>
  </cols>
  <sheetData>
    <row r="1" ht="23.25">
      <c r="A1" s="1" t="s">
        <v>133</v>
      </c>
    </row>
    <row r="2" ht="23.25">
      <c r="A2" s="2" t="s">
        <v>158</v>
      </c>
    </row>
    <row r="3" spans="1:3" ht="23.25">
      <c r="A3" s="171" t="s">
        <v>47</v>
      </c>
      <c r="B3" s="5" t="s">
        <v>45</v>
      </c>
      <c r="C3" s="5" t="s">
        <v>44</v>
      </c>
    </row>
    <row r="4" spans="1:3" ht="93">
      <c r="A4" s="171">
        <v>1</v>
      </c>
      <c r="B4" s="6" t="s">
        <v>89</v>
      </c>
      <c r="C4" s="7" t="s">
        <v>396</v>
      </c>
    </row>
    <row r="5" spans="1:3" ht="46.5">
      <c r="A5" s="171">
        <v>2</v>
      </c>
      <c r="B5" s="6" t="s">
        <v>90</v>
      </c>
      <c r="C5" s="7" t="s">
        <v>397</v>
      </c>
    </row>
    <row r="6" spans="1:3" ht="69.75">
      <c r="A6" s="171">
        <v>5</v>
      </c>
      <c r="B6" s="6" t="s">
        <v>127</v>
      </c>
      <c r="C6" s="7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PageLayoutView="0" workbookViewId="0" topLeftCell="A16">
      <selection activeCell="H52" sqref="H52"/>
    </sheetView>
  </sheetViews>
  <sheetFormatPr defaultColWidth="9.140625" defaultRowHeight="15"/>
  <cols>
    <col min="1" max="7" width="9.00390625" style="2" customWidth="1"/>
    <col min="8" max="8" width="10.8515625" style="2" customWidth="1"/>
    <col min="9" max="9" width="8.00390625" style="2" customWidth="1"/>
    <col min="10" max="10" width="11.140625" style="2" customWidth="1"/>
    <col min="11" max="16384" width="9.00390625" style="2" customWidth="1"/>
  </cols>
  <sheetData>
    <row r="1" spans="1:9" ht="23.25">
      <c r="A1" s="651" t="s">
        <v>162</v>
      </c>
      <c r="B1" s="651"/>
      <c r="C1" s="651"/>
      <c r="D1" s="651"/>
      <c r="E1" s="651"/>
      <c r="F1" s="651"/>
      <c r="G1" s="651"/>
      <c r="H1" s="651"/>
      <c r="I1" s="651"/>
    </row>
    <row r="2" spans="1:9" ht="23.25">
      <c r="A2" s="651" t="s">
        <v>550</v>
      </c>
      <c r="B2" s="651"/>
      <c r="C2" s="651"/>
      <c r="D2" s="651"/>
      <c r="E2" s="651"/>
      <c r="F2" s="651"/>
      <c r="G2" s="651"/>
      <c r="H2" s="651"/>
      <c r="I2" s="651"/>
    </row>
    <row r="3" spans="1:9" ht="23.25">
      <c r="A3" s="651" t="s">
        <v>551</v>
      </c>
      <c r="B3" s="651"/>
      <c r="C3" s="651"/>
      <c r="D3" s="651"/>
      <c r="E3" s="651"/>
      <c r="F3" s="651"/>
      <c r="G3" s="651"/>
      <c r="H3" s="651"/>
      <c r="I3" s="651"/>
    </row>
    <row r="4" spans="1:9" ht="23.25">
      <c r="A4" s="51"/>
      <c r="B4" s="51"/>
      <c r="C4" s="51"/>
      <c r="D4" s="51"/>
      <c r="E4" s="51"/>
      <c r="F4" s="51"/>
      <c r="G4" s="51"/>
      <c r="H4" s="51"/>
      <c r="I4" s="51"/>
    </row>
    <row r="5" spans="1:9" ht="23.25">
      <c r="A5" s="175"/>
      <c r="B5" s="176" t="s">
        <v>560</v>
      </c>
      <c r="C5" s="176"/>
      <c r="D5" s="176"/>
      <c r="E5" s="176"/>
      <c r="F5" s="176"/>
      <c r="G5" s="176"/>
      <c r="H5" s="176"/>
      <c r="I5" s="176"/>
    </row>
    <row r="6" spans="1:9" ht="23.25">
      <c r="A6" s="176" t="s">
        <v>552</v>
      </c>
      <c r="B6" s="176"/>
      <c r="C6" s="176"/>
      <c r="D6" s="176"/>
      <c r="E6" s="176"/>
      <c r="F6" s="176"/>
      <c r="G6" s="176"/>
      <c r="H6" s="176"/>
      <c r="I6" s="176"/>
    </row>
    <row r="7" spans="1:9" ht="23.25">
      <c r="A7" s="176" t="s">
        <v>553</v>
      </c>
      <c r="B7" s="176"/>
      <c r="C7" s="176"/>
      <c r="D7" s="176"/>
      <c r="E7" s="176"/>
      <c r="F7" s="176"/>
      <c r="G7" s="176"/>
      <c r="H7" s="176"/>
      <c r="I7" s="176"/>
    </row>
    <row r="8" spans="1:9" ht="23.25">
      <c r="A8" s="176" t="s">
        <v>554</v>
      </c>
      <c r="B8" s="176"/>
      <c r="C8" s="176"/>
      <c r="D8" s="176"/>
      <c r="E8" s="176"/>
      <c r="F8" s="176"/>
      <c r="G8" s="176"/>
      <c r="H8" s="176"/>
      <c r="I8" s="176"/>
    </row>
    <row r="9" spans="1:9" ht="23.25">
      <c r="A9" s="176" t="s">
        <v>555</v>
      </c>
      <c r="B9" s="176"/>
      <c r="C9" s="176"/>
      <c r="D9" s="176"/>
      <c r="E9" s="176"/>
      <c r="F9" s="176"/>
      <c r="G9" s="176"/>
      <c r="H9" s="176"/>
      <c r="I9" s="176"/>
    </row>
    <row r="10" spans="1:9" ht="23.25">
      <c r="A10" s="176" t="s">
        <v>556</v>
      </c>
      <c r="B10" s="176"/>
      <c r="C10" s="176"/>
      <c r="D10" s="176"/>
      <c r="E10" s="176"/>
      <c r="F10" s="176"/>
      <c r="G10" s="176"/>
      <c r="H10" s="176"/>
      <c r="I10" s="176"/>
    </row>
    <row r="11" spans="1:9" ht="23.25">
      <c r="A11" s="176" t="s">
        <v>557</v>
      </c>
      <c r="B11" s="176"/>
      <c r="C11" s="176"/>
      <c r="D11" s="176"/>
      <c r="E11" s="176"/>
      <c r="F11" s="176"/>
      <c r="G11" s="176"/>
      <c r="H11" s="176"/>
      <c r="I11" s="176"/>
    </row>
    <row r="12" spans="1:9" ht="23.25">
      <c r="A12" s="176" t="s">
        <v>558</v>
      </c>
      <c r="B12" s="176"/>
      <c r="C12" s="176"/>
      <c r="D12" s="176"/>
      <c r="E12" s="176"/>
      <c r="F12" s="176"/>
      <c r="G12" s="176"/>
      <c r="H12" s="176"/>
      <c r="I12" s="176"/>
    </row>
    <row r="13" spans="1:9" ht="23.25">
      <c r="A13" s="176" t="s">
        <v>559</v>
      </c>
      <c r="B13" s="176"/>
      <c r="C13" s="176"/>
      <c r="D13" s="176"/>
      <c r="E13" s="176"/>
      <c r="F13" s="176"/>
      <c r="G13" s="176"/>
      <c r="H13" s="176"/>
      <c r="I13" s="176"/>
    </row>
    <row r="14" spans="1:9" ht="23.25">
      <c r="A14" s="176"/>
      <c r="B14" s="176" t="s">
        <v>579</v>
      </c>
      <c r="C14" s="176"/>
      <c r="D14" s="176"/>
      <c r="E14" s="176"/>
      <c r="F14" s="176"/>
      <c r="G14" s="176"/>
      <c r="H14" s="176"/>
      <c r="I14" s="176"/>
    </row>
    <row r="15" spans="1:9" ht="23.25">
      <c r="A15" s="176" t="s">
        <v>561</v>
      </c>
      <c r="B15" s="176"/>
      <c r="C15" s="176"/>
      <c r="D15" s="176"/>
      <c r="E15" s="176"/>
      <c r="F15" s="176"/>
      <c r="G15" s="176"/>
      <c r="H15" s="176"/>
      <c r="I15" s="176"/>
    </row>
    <row r="16" spans="1:9" ht="23.25">
      <c r="A16" s="176" t="s">
        <v>582</v>
      </c>
      <c r="B16" s="176"/>
      <c r="C16" s="176"/>
      <c r="D16" s="176"/>
      <c r="E16" s="176"/>
      <c r="F16" s="176"/>
      <c r="G16" s="176"/>
      <c r="H16" s="176"/>
      <c r="I16" s="176"/>
    </row>
    <row r="17" spans="1:9" ht="23.25">
      <c r="A17" s="176" t="s">
        <v>562</v>
      </c>
      <c r="B17" s="176"/>
      <c r="C17" s="176"/>
      <c r="D17" s="176"/>
      <c r="E17" s="176"/>
      <c r="F17" s="176"/>
      <c r="G17" s="176"/>
      <c r="H17" s="176"/>
      <c r="I17" s="176"/>
    </row>
    <row r="18" spans="1:9" ht="23.25">
      <c r="A18" s="593" t="s">
        <v>566</v>
      </c>
      <c r="B18" s="593"/>
      <c r="C18" s="593"/>
      <c r="D18" s="176"/>
      <c r="E18" s="176"/>
      <c r="F18" s="176"/>
      <c r="G18" s="176"/>
      <c r="H18" s="176"/>
      <c r="I18" s="176"/>
    </row>
    <row r="19" spans="1:9" ht="23.25">
      <c r="A19" s="593" t="s">
        <v>567</v>
      </c>
      <c r="B19" s="593"/>
      <c r="C19" s="593"/>
      <c r="D19" s="593"/>
      <c r="E19" s="593"/>
      <c r="F19" s="593"/>
      <c r="G19" s="593"/>
      <c r="H19" s="176"/>
      <c r="I19" s="176"/>
    </row>
    <row r="20" spans="1:9" ht="23.25">
      <c r="A20" s="176" t="s">
        <v>565</v>
      </c>
      <c r="B20" s="176"/>
      <c r="C20" s="176"/>
      <c r="D20" s="176"/>
      <c r="E20" s="176"/>
      <c r="F20" s="176"/>
      <c r="G20" s="176"/>
      <c r="H20" s="176"/>
      <c r="I20" s="176"/>
    </row>
    <row r="21" spans="1:9" ht="23.25">
      <c r="A21" s="176" t="s">
        <v>563</v>
      </c>
      <c r="B21" s="176"/>
      <c r="C21" s="176"/>
      <c r="D21" s="176"/>
      <c r="E21" s="176"/>
      <c r="F21" s="176"/>
      <c r="G21" s="176"/>
      <c r="H21" s="176"/>
      <c r="I21" s="176"/>
    </row>
    <row r="22" spans="1:9" ht="23.25">
      <c r="A22" s="176" t="s">
        <v>564</v>
      </c>
      <c r="B22" s="176"/>
      <c r="C22" s="176"/>
      <c r="D22" s="176"/>
      <c r="E22" s="176"/>
      <c r="F22" s="176"/>
      <c r="G22" s="176"/>
      <c r="H22" s="176"/>
      <c r="I22" s="176"/>
    </row>
    <row r="23" spans="1:9" ht="23.25">
      <c r="A23" s="593" t="s">
        <v>568</v>
      </c>
      <c r="B23" s="593"/>
      <c r="C23" s="593"/>
      <c r="D23" s="593"/>
      <c r="E23" s="593"/>
      <c r="F23" s="176"/>
      <c r="G23" s="176"/>
      <c r="H23" s="176"/>
      <c r="I23" s="176"/>
    </row>
    <row r="24" spans="1:9" ht="23.25">
      <c r="A24" s="176" t="s">
        <v>569</v>
      </c>
      <c r="B24" s="176"/>
      <c r="C24" s="176"/>
      <c r="D24" s="176"/>
      <c r="E24" s="176"/>
      <c r="F24" s="176"/>
      <c r="G24" s="176"/>
      <c r="H24" s="176"/>
      <c r="I24" s="176"/>
    </row>
    <row r="25" spans="1:9" ht="23.25">
      <c r="A25" s="176" t="s">
        <v>570</v>
      </c>
      <c r="B25" s="176"/>
      <c r="C25" s="176"/>
      <c r="D25" s="176"/>
      <c r="E25" s="176"/>
      <c r="F25" s="176"/>
      <c r="G25" s="176"/>
      <c r="H25" s="176"/>
      <c r="I25" s="176"/>
    </row>
    <row r="26" spans="1:9" ht="23.25">
      <c r="A26" s="176" t="s">
        <v>571</v>
      </c>
      <c r="B26" s="176"/>
      <c r="C26" s="176"/>
      <c r="D26" s="176"/>
      <c r="E26" s="176"/>
      <c r="F26" s="176"/>
      <c r="G26" s="176"/>
      <c r="H26" s="176"/>
      <c r="I26" s="176"/>
    </row>
    <row r="27" spans="1:9" ht="23.25">
      <c r="A27" s="176" t="s">
        <v>572</v>
      </c>
      <c r="B27" s="176"/>
      <c r="C27" s="176"/>
      <c r="D27" s="176"/>
      <c r="E27" s="176"/>
      <c r="F27" s="176"/>
      <c r="G27" s="176"/>
      <c r="H27" s="176"/>
      <c r="I27" s="176"/>
    </row>
    <row r="28" spans="1:9" ht="23.25">
      <c r="A28" s="593" t="s">
        <v>573</v>
      </c>
      <c r="B28" s="593"/>
      <c r="C28" s="593"/>
      <c r="D28" s="593"/>
      <c r="E28" s="593"/>
      <c r="F28" s="593"/>
      <c r="G28" s="593"/>
      <c r="H28" s="176"/>
      <c r="I28" s="176"/>
    </row>
    <row r="29" spans="1:9" ht="23.25">
      <c r="A29" s="176" t="s">
        <v>574</v>
      </c>
      <c r="B29" s="176"/>
      <c r="C29" s="176"/>
      <c r="D29" s="176"/>
      <c r="E29" s="176"/>
      <c r="F29" s="176"/>
      <c r="G29" s="176"/>
      <c r="H29" s="176"/>
      <c r="I29" s="176"/>
    </row>
    <row r="30" spans="1:9" ht="23.25">
      <c r="A30" s="593" t="s">
        <v>575</v>
      </c>
      <c r="B30" s="593"/>
      <c r="C30" s="593"/>
      <c r="D30" s="593"/>
      <c r="E30" s="593"/>
      <c r="F30" s="176"/>
      <c r="G30" s="176"/>
      <c r="H30" s="176"/>
      <c r="I30" s="176"/>
    </row>
    <row r="31" spans="1:9" ht="23.25">
      <c r="A31" s="176" t="s">
        <v>576</v>
      </c>
      <c r="B31" s="176"/>
      <c r="C31" s="176"/>
      <c r="D31" s="176"/>
      <c r="E31" s="176"/>
      <c r="F31" s="176"/>
      <c r="G31" s="176"/>
      <c r="H31" s="176"/>
      <c r="I31" s="176"/>
    </row>
    <row r="32" spans="1:9" ht="23.25">
      <c r="A32" s="593" t="s">
        <v>577</v>
      </c>
      <c r="B32" s="593"/>
      <c r="C32" s="593"/>
      <c r="D32" s="593"/>
      <c r="E32" s="593"/>
      <c r="F32" s="593"/>
      <c r="G32" s="176"/>
      <c r="H32" s="176"/>
      <c r="I32" s="176"/>
    </row>
    <row r="33" spans="1:9" ht="23.25">
      <c r="A33" s="176" t="s">
        <v>578</v>
      </c>
      <c r="B33" s="176"/>
      <c r="C33" s="176"/>
      <c r="D33" s="176"/>
      <c r="E33" s="176"/>
      <c r="F33" s="176"/>
      <c r="G33" s="176"/>
      <c r="H33" s="176"/>
      <c r="I33" s="176"/>
    </row>
    <row r="34" spans="1:9" ht="23.25">
      <c r="A34" s="176"/>
      <c r="B34" s="176" t="s">
        <v>580</v>
      </c>
      <c r="C34" s="176"/>
      <c r="D34" s="176"/>
      <c r="E34" s="176"/>
      <c r="F34" s="176"/>
      <c r="G34" s="176"/>
      <c r="H34" s="176"/>
      <c r="I34" s="176"/>
    </row>
    <row r="35" spans="1:9" ht="23.25">
      <c r="A35" s="176" t="s">
        <v>581</v>
      </c>
      <c r="B35" s="176"/>
      <c r="C35" s="176"/>
      <c r="D35" s="176"/>
      <c r="E35" s="176"/>
      <c r="F35" s="176"/>
      <c r="G35" s="176"/>
      <c r="H35" s="176"/>
      <c r="I35" s="176"/>
    </row>
    <row r="36" spans="1:9" ht="23.25">
      <c r="A36" s="176" t="s">
        <v>583</v>
      </c>
      <c r="B36" s="176"/>
      <c r="C36" s="176"/>
      <c r="D36" s="176"/>
      <c r="E36" s="176"/>
      <c r="F36" s="176"/>
      <c r="G36" s="176"/>
      <c r="H36" s="176"/>
      <c r="I36" s="176"/>
    </row>
    <row r="37" spans="1:9" ht="23.25">
      <c r="A37" s="176" t="s">
        <v>584</v>
      </c>
      <c r="B37" s="176"/>
      <c r="C37" s="176"/>
      <c r="D37" s="176"/>
      <c r="E37" s="176"/>
      <c r="F37" s="176"/>
      <c r="G37" s="176"/>
      <c r="H37" s="176"/>
      <c r="I37" s="176"/>
    </row>
    <row r="38" spans="1:9" ht="23.25">
      <c r="A38" s="176" t="s">
        <v>585</v>
      </c>
      <c r="B38" s="176"/>
      <c r="C38" s="176"/>
      <c r="D38" s="176"/>
      <c r="E38" s="176"/>
      <c r="F38" s="176"/>
      <c r="G38" s="176"/>
      <c r="H38" s="176"/>
      <c r="I38" s="176"/>
    </row>
    <row r="39" spans="1:9" ht="23.25">
      <c r="A39" s="176" t="s">
        <v>586</v>
      </c>
      <c r="B39" s="176"/>
      <c r="C39" s="176"/>
      <c r="D39" s="176"/>
      <c r="E39" s="176"/>
      <c r="F39" s="176"/>
      <c r="G39" s="176"/>
      <c r="H39" s="176"/>
      <c r="I39" s="176"/>
    </row>
    <row r="40" spans="1:9" ht="23.25">
      <c r="A40" s="176" t="s">
        <v>587</v>
      </c>
      <c r="B40" s="176"/>
      <c r="C40" s="176"/>
      <c r="D40" s="176"/>
      <c r="E40" s="176"/>
      <c r="F40" s="176"/>
      <c r="G40" s="176"/>
      <c r="H40" s="176"/>
      <c r="I40" s="176"/>
    </row>
    <row r="41" spans="1:9" ht="23.25">
      <c r="A41" s="176" t="s">
        <v>588</v>
      </c>
      <c r="B41" s="176"/>
      <c r="C41" s="176"/>
      <c r="D41" s="176"/>
      <c r="E41" s="176"/>
      <c r="F41" s="176"/>
      <c r="G41" s="176"/>
      <c r="H41" s="176"/>
      <c r="I41" s="176"/>
    </row>
    <row r="42" spans="1:9" ht="23.25">
      <c r="A42" s="176" t="s">
        <v>590</v>
      </c>
      <c r="B42" s="176"/>
      <c r="C42" s="176"/>
      <c r="D42" s="176"/>
      <c r="E42" s="176"/>
      <c r="F42" s="176"/>
      <c r="G42" s="176"/>
      <c r="H42" s="176"/>
      <c r="I42" s="176"/>
    </row>
    <row r="43" spans="1:9" ht="23.25">
      <c r="A43" s="176" t="s">
        <v>591</v>
      </c>
      <c r="B43" s="176"/>
      <c r="C43" s="176"/>
      <c r="D43" s="176"/>
      <c r="E43" s="176"/>
      <c r="F43" s="176"/>
      <c r="G43" s="176"/>
      <c r="H43" s="176"/>
      <c r="I43" s="176"/>
    </row>
    <row r="44" spans="1:9" ht="23.25">
      <c r="A44" s="176" t="s">
        <v>592</v>
      </c>
      <c r="B44" s="176"/>
      <c r="C44" s="176"/>
      <c r="D44" s="176"/>
      <c r="E44" s="176"/>
      <c r="F44" s="176"/>
      <c r="G44" s="176"/>
      <c r="H44" s="176"/>
      <c r="I44" s="176"/>
    </row>
    <row r="45" spans="1:9" ht="23.25">
      <c r="A45" s="177"/>
      <c r="B45" s="177"/>
      <c r="C45" s="177"/>
      <c r="D45" s="177"/>
      <c r="E45" s="177"/>
      <c r="F45" s="177"/>
      <c r="G45" s="177"/>
      <c r="H45" s="177"/>
      <c r="I45" s="177"/>
    </row>
    <row r="46" spans="1:9" ht="23.25">
      <c r="A46" s="51"/>
      <c r="B46" s="51"/>
      <c r="C46" s="51"/>
      <c r="D46" s="51"/>
      <c r="E46" s="51"/>
      <c r="F46" s="51"/>
      <c r="G46" s="51"/>
      <c r="H46" s="51"/>
      <c r="I46" s="51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45"/>
  <sheetViews>
    <sheetView zoomScale="75" zoomScaleNormal="75" zoomScalePageLayoutView="0" workbookViewId="0" topLeftCell="A25">
      <selection activeCell="A38" sqref="A38"/>
    </sheetView>
  </sheetViews>
  <sheetFormatPr defaultColWidth="9.140625" defaultRowHeight="15"/>
  <cols>
    <col min="1" max="1" width="74.00390625" style="2" bestFit="1" customWidth="1"/>
    <col min="2" max="2" width="11.28125" style="2" bestFit="1" customWidth="1"/>
    <col min="3" max="3" width="17.28125" style="2" bestFit="1" customWidth="1"/>
    <col min="4" max="5" width="15.421875" style="2" bestFit="1" customWidth="1"/>
    <col min="6" max="6" width="14.28125" style="2" bestFit="1" customWidth="1"/>
    <col min="7" max="7" width="15.421875" style="2" bestFit="1" customWidth="1"/>
    <col min="8" max="8" width="15.8515625" style="2" customWidth="1"/>
    <col min="9" max="9" width="11.421875" style="2" customWidth="1"/>
    <col min="10" max="10" width="14.28125" style="2" bestFit="1" customWidth="1"/>
    <col min="11" max="11" width="17.28125" style="2" bestFit="1" customWidth="1"/>
    <col min="12" max="12" width="15.421875" style="517" bestFit="1" customWidth="1"/>
    <col min="13" max="13" width="15.421875" style="2" bestFit="1" customWidth="1"/>
    <col min="14" max="14" width="14.28125" style="2" bestFit="1" customWidth="1"/>
    <col min="15" max="15" width="14.8515625" style="2" customWidth="1"/>
    <col min="16" max="16" width="13.57421875" style="2" customWidth="1"/>
    <col min="17" max="17" width="15.28125" style="2" customWidth="1"/>
    <col min="18" max="18" width="13.00390625" style="2" bestFit="1" customWidth="1"/>
    <col min="19" max="19" width="12.8515625" style="2" customWidth="1"/>
    <col min="20" max="20" width="19.421875" style="2" customWidth="1"/>
    <col min="21" max="21" width="17.28125" style="2" bestFit="1" customWidth="1"/>
    <col min="22" max="23" width="9.140625" style="2" customWidth="1"/>
    <col min="24" max="24" width="11.00390625" style="2" bestFit="1" customWidth="1"/>
    <col min="25" max="16384" width="9.140625" style="2" customWidth="1"/>
  </cols>
  <sheetData>
    <row r="1" spans="3:10" ht="23.25">
      <c r="C1" s="166"/>
      <c r="D1" s="166"/>
      <c r="E1" s="166"/>
      <c r="F1" s="166"/>
      <c r="G1" s="166"/>
      <c r="H1" s="166"/>
      <c r="I1" s="166"/>
      <c r="J1" s="166"/>
    </row>
    <row r="2" spans="1:13" ht="23.25">
      <c r="A2" s="36" t="s">
        <v>164</v>
      </c>
      <c r="H2" s="166"/>
      <c r="L2" s="518"/>
      <c r="M2" s="166"/>
    </row>
    <row r="3" spans="1:21" ht="24" thickBot="1">
      <c r="A3" s="36"/>
      <c r="B3" s="37"/>
      <c r="C3" s="131"/>
      <c r="D3" s="37"/>
      <c r="E3" s="37"/>
      <c r="F3" s="37"/>
      <c r="G3" s="37"/>
      <c r="H3" s="37"/>
      <c r="I3" s="37"/>
      <c r="J3" s="37"/>
      <c r="K3" s="37"/>
      <c r="L3" s="519"/>
      <c r="M3" s="37"/>
      <c r="N3" s="37"/>
      <c r="O3" s="37"/>
      <c r="P3" s="37"/>
      <c r="Q3" s="37"/>
      <c r="R3" s="37"/>
      <c r="S3" s="37"/>
      <c r="T3" s="37"/>
      <c r="U3" s="132" t="s">
        <v>24</v>
      </c>
    </row>
    <row r="4" spans="1:21" ht="23.25">
      <c r="A4" s="597" t="s">
        <v>25</v>
      </c>
      <c r="B4" s="606" t="s">
        <v>120</v>
      </c>
      <c r="C4" s="599" t="s">
        <v>48</v>
      </c>
      <c r="D4" s="600"/>
      <c r="E4" s="600"/>
      <c r="F4" s="600"/>
      <c r="G4" s="600"/>
      <c r="H4" s="600"/>
      <c r="I4" s="600"/>
      <c r="J4" s="600"/>
      <c r="K4" s="601"/>
      <c r="L4" s="602" t="s">
        <v>43</v>
      </c>
      <c r="M4" s="603"/>
      <c r="N4" s="603"/>
      <c r="O4" s="603"/>
      <c r="P4" s="599"/>
      <c r="Q4" s="599"/>
      <c r="R4" s="599"/>
      <c r="S4" s="599"/>
      <c r="T4" s="599"/>
      <c r="U4" s="604" t="s">
        <v>12</v>
      </c>
    </row>
    <row r="5" spans="1:21" ht="93.75" thickBot="1">
      <c r="A5" s="598"/>
      <c r="B5" s="607"/>
      <c r="C5" s="134" t="s">
        <v>83</v>
      </c>
      <c r="D5" s="134" t="s">
        <v>84</v>
      </c>
      <c r="E5" s="134" t="s">
        <v>85</v>
      </c>
      <c r="F5" s="134" t="s">
        <v>86</v>
      </c>
      <c r="G5" s="134" t="s">
        <v>87</v>
      </c>
      <c r="H5" s="134" t="s">
        <v>121</v>
      </c>
      <c r="I5" s="134" t="s">
        <v>122</v>
      </c>
      <c r="J5" s="134" t="s">
        <v>88</v>
      </c>
      <c r="K5" s="135" t="s">
        <v>49</v>
      </c>
      <c r="L5" s="520" t="s">
        <v>89</v>
      </c>
      <c r="M5" s="133" t="s">
        <v>90</v>
      </c>
      <c r="N5" s="134" t="s">
        <v>91</v>
      </c>
      <c r="O5" s="134" t="s">
        <v>92</v>
      </c>
      <c r="P5" s="134" t="s">
        <v>127</v>
      </c>
      <c r="Q5" s="134" t="s">
        <v>128</v>
      </c>
      <c r="R5" s="134" t="s">
        <v>129</v>
      </c>
      <c r="S5" s="3" t="s">
        <v>123</v>
      </c>
      <c r="T5" s="135" t="s">
        <v>50</v>
      </c>
      <c r="U5" s="605"/>
    </row>
    <row r="6" spans="1:21" ht="23.25">
      <c r="A6" s="184"/>
      <c r="B6" s="136"/>
      <c r="C6" s="4" t="s">
        <v>26</v>
      </c>
      <c r="D6" s="137">
        <v>5105</v>
      </c>
      <c r="E6" s="137" t="s">
        <v>28</v>
      </c>
      <c r="F6" s="137" t="s">
        <v>29</v>
      </c>
      <c r="G6" s="137" t="s">
        <v>30</v>
      </c>
      <c r="H6" s="137">
        <v>5106</v>
      </c>
      <c r="I6" s="137">
        <v>5107</v>
      </c>
      <c r="J6" s="138"/>
      <c r="K6" s="139" t="s">
        <v>148</v>
      </c>
      <c r="L6" s="521" t="s">
        <v>31</v>
      </c>
      <c r="M6" s="137" t="s">
        <v>33</v>
      </c>
      <c r="N6" s="137" t="s">
        <v>32</v>
      </c>
      <c r="O6" s="137" t="s">
        <v>34</v>
      </c>
      <c r="P6" s="137" t="s">
        <v>124</v>
      </c>
      <c r="Q6" s="137" t="s">
        <v>125</v>
      </c>
      <c r="R6" s="137" t="s">
        <v>126</v>
      </c>
      <c r="S6" s="137"/>
      <c r="T6" s="139" t="s">
        <v>149</v>
      </c>
      <c r="U6" s="198"/>
    </row>
    <row r="7" spans="1:24" ht="24" thickBot="1">
      <c r="A7" s="140" t="s">
        <v>12</v>
      </c>
      <c r="B7" s="194"/>
      <c r="C7" s="195">
        <f aca="true" t="shared" si="0" ref="C7:J7">SUM(C9:C1948)</f>
        <v>433889223.5899999</v>
      </c>
      <c r="D7" s="195">
        <f t="shared" si="0"/>
        <v>86117561.76</v>
      </c>
      <c r="E7" s="195">
        <f t="shared" si="0"/>
        <v>148379182.46</v>
      </c>
      <c r="F7" s="275">
        <f t="shared" si="0"/>
        <v>19980797.59</v>
      </c>
      <c r="G7" s="275">
        <f t="shared" si="0"/>
        <v>60420156.50000001</v>
      </c>
      <c r="H7" s="195">
        <f t="shared" si="0"/>
        <v>0</v>
      </c>
      <c r="I7" s="195">
        <f t="shared" si="0"/>
        <v>8000000</v>
      </c>
      <c r="J7" s="195">
        <f t="shared" si="0"/>
        <v>0</v>
      </c>
      <c r="K7" s="196">
        <f>SUM(C7:J7)</f>
        <v>756786921.9</v>
      </c>
      <c r="L7" s="522">
        <f>SUM(L9:L1948)</f>
        <v>30527059.189999998</v>
      </c>
      <c r="M7" s="197">
        <f aca="true" t="shared" si="1" ref="M7:S7">SUM(M9:M1948)</f>
        <v>32983528.81000001</v>
      </c>
      <c r="N7" s="197">
        <f t="shared" si="1"/>
        <v>15852538.160000006</v>
      </c>
      <c r="O7" s="197">
        <f t="shared" si="1"/>
        <v>612577.0600000002</v>
      </c>
      <c r="P7" s="197">
        <f t="shared" si="1"/>
        <v>1026703.88</v>
      </c>
      <c r="Q7" s="197">
        <f t="shared" si="1"/>
        <v>0</v>
      </c>
      <c r="R7" s="197">
        <f t="shared" si="1"/>
        <v>3622319500</v>
      </c>
      <c r="S7" s="197">
        <f t="shared" si="1"/>
        <v>0</v>
      </c>
      <c r="T7" s="196">
        <f>SUM(L7:S7)</f>
        <v>3703321907.1</v>
      </c>
      <c r="U7" s="199">
        <f>K7+T7</f>
        <v>4460108829</v>
      </c>
      <c r="X7" s="166">
        <f>L7+M7+N7+O7+P7</f>
        <v>81002407.10000001</v>
      </c>
    </row>
    <row r="8" spans="1:21" ht="24" thickTop="1">
      <c r="A8" s="185" t="s">
        <v>59</v>
      </c>
      <c r="B8" s="186"/>
      <c r="C8" s="187"/>
      <c r="D8" s="187"/>
      <c r="E8" s="187"/>
      <c r="F8" s="187"/>
      <c r="G8" s="187"/>
      <c r="H8" s="187"/>
      <c r="I8" s="187"/>
      <c r="J8" s="187"/>
      <c r="K8" s="188"/>
      <c r="L8" s="523"/>
      <c r="M8" s="187"/>
      <c r="N8" s="187"/>
      <c r="O8" s="187"/>
      <c r="P8" s="187"/>
      <c r="Q8" s="187"/>
      <c r="R8" s="187"/>
      <c r="S8" s="187"/>
      <c r="T8" s="188"/>
      <c r="U8" s="189"/>
    </row>
    <row r="9" spans="1:21" ht="23.25">
      <c r="A9" s="141" t="s">
        <v>165</v>
      </c>
      <c r="B9" s="142">
        <v>2100700000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/>
      <c r="I9" s="45"/>
      <c r="J9" s="45"/>
      <c r="K9" s="143">
        <f aca="true" t="shared" si="2" ref="K9:K33">SUM(C9:J9)</f>
        <v>0</v>
      </c>
      <c r="L9" s="524">
        <v>0</v>
      </c>
      <c r="M9" s="45">
        <v>0</v>
      </c>
      <c r="N9" s="45">
        <v>0</v>
      </c>
      <c r="O9" s="45">
        <v>0</v>
      </c>
      <c r="P9" s="45">
        <v>0</v>
      </c>
      <c r="Q9" s="45"/>
      <c r="R9" s="45"/>
      <c r="S9" s="45"/>
      <c r="T9" s="143">
        <f>SUM(L9:P9)</f>
        <v>0</v>
      </c>
      <c r="U9" s="144">
        <f aca="true" t="shared" si="3" ref="U9:U33">K9+T9</f>
        <v>0</v>
      </c>
    </row>
    <row r="10" spans="1:21" ht="23.25">
      <c r="A10" s="141" t="s">
        <v>166</v>
      </c>
      <c r="B10" s="142">
        <v>2100700005</v>
      </c>
      <c r="C10" s="45">
        <v>26174135.790000003</v>
      </c>
      <c r="D10" s="45">
        <v>817177.36</v>
      </c>
      <c r="E10" s="45">
        <v>12769690.120000001</v>
      </c>
      <c r="F10" s="45">
        <v>1128276.4</v>
      </c>
      <c r="G10" s="45">
        <v>486879.15</v>
      </c>
      <c r="H10" s="45"/>
      <c r="I10" s="45"/>
      <c r="J10" s="45"/>
      <c r="K10" s="143">
        <f t="shared" si="2"/>
        <v>41376158.82</v>
      </c>
      <c r="L10" s="524">
        <v>2893182.6940628123</v>
      </c>
      <c r="M10" s="45">
        <v>1905019.0829045838</v>
      </c>
      <c r="N10" s="45">
        <v>926086.327191111</v>
      </c>
      <c r="O10" s="45">
        <v>55549.76931475884</v>
      </c>
      <c r="P10" s="45">
        <v>67368.08517880244</v>
      </c>
      <c r="Q10" s="45"/>
      <c r="R10" s="45"/>
      <c r="S10" s="45"/>
      <c r="T10" s="143">
        <f aca="true" t="shared" si="4" ref="T10:T33">SUM(L10:O10)</f>
        <v>5779837.873473265</v>
      </c>
      <c r="U10" s="144">
        <f t="shared" si="3"/>
        <v>47155996.693473265</v>
      </c>
    </row>
    <row r="11" spans="1:21" ht="23.25">
      <c r="A11" s="141" t="s">
        <v>167</v>
      </c>
      <c r="B11" s="142">
        <v>2100700006</v>
      </c>
      <c r="C11" s="45">
        <v>76989562.93</v>
      </c>
      <c r="D11" s="45">
        <v>2956006.039999999</v>
      </c>
      <c r="E11" s="45">
        <v>6562840.03</v>
      </c>
      <c r="F11" s="45">
        <v>1107183.05</v>
      </c>
      <c r="G11" s="45">
        <v>1645058.3</v>
      </c>
      <c r="H11" s="45"/>
      <c r="I11" s="45"/>
      <c r="J11" s="45"/>
      <c r="K11" s="143">
        <f t="shared" si="2"/>
        <v>89260650.35</v>
      </c>
      <c r="L11" s="524">
        <v>9248698.776102433</v>
      </c>
      <c r="M11" s="45">
        <v>6089815.101088423</v>
      </c>
      <c r="N11" s="45">
        <v>2960439.898397814</v>
      </c>
      <c r="O11" s="45">
        <v>177577.13141603238</v>
      </c>
      <c r="P11" s="45">
        <v>215356.99360436847</v>
      </c>
      <c r="Q11" s="45"/>
      <c r="R11" s="45"/>
      <c r="S11" s="45"/>
      <c r="T11" s="143">
        <f t="shared" si="4"/>
        <v>18476530.907004703</v>
      </c>
      <c r="U11" s="144">
        <f t="shared" si="3"/>
        <v>107737181.2570047</v>
      </c>
    </row>
    <row r="12" spans="1:21" ht="23.25">
      <c r="A12" s="141" t="s">
        <v>168</v>
      </c>
      <c r="B12" s="142">
        <v>2100700007</v>
      </c>
      <c r="C12" s="45">
        <v>34712116.1</v>
      </c>
      <c r="D12" s="45">
        <v>13870282.879999999</v>
      </c>
      <c r="E12" s="45">
        <v>8034062.4</v>
      </c>
      <c r="F12" s="45">
        <v>675266</v>
      </c>
      <c r="G12" s="45">
        <v>1467380.2</v>
      </c>
      <c r="H12" s="45"/>
      <c r="I12" s="45"/>
      <c r="J12" s="45"/>
      <c r="K12" s="143">
        <f t="shared" si="2"/>
        <v>58759107.580000006</v>
      </c>
      <c r="L12" s="524">
        <v>2180294.7087192247</v>
      </c>
      <c r="M12" s="45">
        <v>2359716.821813785</v>
      </c>
      <c r="N12" s="45">
        <v>1109548.767736202</v>
      </c>
      <c r="O12" s="45">
        <v>70120.2006104333</v>
      </c>
      <c r="P12" s="45">
        <v>85038.40260275063</v>
      </c>
      <c r="Q12" s="45"/>
      <c r="R12" s="45"/>
      <c r="S12" s="45"/>
      <c r="T12" s="143">
        <f t="shared" si="4"/>
        <v>5719680.498879646</v>
      </c>
      <c r="U12" s="144">
        <f t="shared" si="3"/>
        <v>64478788.078879654</v>
      </c>
    </row>
    <row r="13" spans="1:21" ht="23.25">
      <c r="A13" s="141" t="s">
        <v>169</v>
      </c>
      <c r="B13" s="142">
        <v>2100700017</v>
      </c>
      <c r="C13" s="45">
        <v>20956102.630000006</v>
      </c>
      <c r="D13" s="45">
        <v>1326810.6500000001</v>
      </c>
      <c r="E13" s="45">
        <v>12046032.02</v>
      </c>
      <c r="F13" s="45">
        <v>2696400.4000000004</v>
      </c>
      <c r="G13" s="45">
        <v>8815230.72</v>
      </c>
      <c r="H13" s="45"/>
      <c r="I13" s="45">
        <v>8000000</v>
      </c>
      <c r="J13" s="45"/>
      <c r="K13" s="143">
        <f t="shared" si="2"/>
        <v>53840576.42</v>
      </c>
      <c r="L13" s="524">
        <v>2086885.8776846512</v>
      </c>
      <c r="M13" s="45">
        <v>1374112.125373798</v>
      </c>
      <c r="N13" s="45">
        <v>667996.6950230964</v>
      </c>
      <c r="O13" s="45">
        <v>40068.68606310474</v>
      </c>
      <c r="P13" s="45">
        <v>48593.3729158575</v>
      </c>
      <c r="Q13" s="45"/>
      <c r="R13" s="45">
        <v>3622319500</v>
      </c>
      <c r="S13" s="45"/>
      <c r="T13" s="143">
        <f t="shared" si="4"/>
        <v>4169063.3841446503</v>
      </c>
      <c r="U13" s="144">
        <f t="shared" si="3"/>
        <v>58009639.80414465</v>
      </c>
    </row>
    <row r="14" spans="1:21" ht="23.25">
      <c r="A14" s="141" t="s">
        <v>170</v>
      </c>
      <c r="B14" s="142">
        <v>2100700023</v>
      </c>
      <c r="C14" s="45">
        <v>32666646.33</v>
      </c>
      <c r="D14" s="45">
        <v>545680.99</v>
      </c>
      <c r="E14" s="45">
        <v>7952783.2299999995</v>
      </c>
      <c r="F14" s="45">
        <v>272544</v>
      </c>
      <c r="G14" s="45">
        <v>1835323.56</v>
      </c>
      <c r="H14" s="45"/>
      <c r="I14" s="45"/>
      <c r="J14" s="45"/>
      <c r="K14" s="143">
        <f t="shared" si="2"/>
        <v>43272978.11</v>
      </c>
      <c r="L14" s="524">
        <v>3984054.8573979707</v>
      </c>
      <c r="M14" s="45">
        <v>2623304.966622705</v>
      </c>
      <c r="N14" s="45">
        <v>1275266.417771366</v>
      </c>
      <c r="O14" s="45">
        <v>76494.76430229086</v>
      </c>
      <c r="P14" s="45">
        <v>92769.16647572797</v>
      </c>
      <c r="Q14" s="45"/>
      <c r="R14" s="45"/>
      <c r="S14" s="45"/>
      <c r="T14" s="143">
        <f t="shared" si="4"/>
        <v>7959121.006094333</v>
      </c>
      <c r="U14" s="144">
        <f t="shared" si="3"/>
        <v>51232099.116094336</v>
      </c>
    </row>
    <row r="15" spans="1:21" ht="23.25">
      <c r="A15" s="141" t="s">
        <v>171</v>
      </c>
      <c r="B15" s="142">
        <v>2100700026</v>
      </c>
      <c r="C15" s="45">
        <v>9326932.020000001</v>
      </c>
      <c r="D15" s="45">
        <v>537141.1000000001</v>
      </c>
      <c r="E15" s="45">
        <v>6660423.180000001</v>
      </c>
      <c r="F15" s="45">
        <v>587413.12</v>
      </c>
      <c r="G15" s="45">
        <v>4541781.86</v>
      </c>
      <c r="H15" s="45"/>
      <c r="I15" s="45"/>
      <c r="J15" s="45"/>
      <c r="K15" s="143">
        <f t="shared" si="2"/>
        <v>21653691.28</v>
      </c>
      <c r="L15" s="524">
        <v>1043442.9388423256</v>
      </c>
      <c r="M15" s="45">
        <v>687056.062686899</v>
      </c>
      <c r="N15" s="45">
        <v>333998.3475115482</v>
      </c>
      <c r="O15" s="45">
        <v>20034.34303155237</v>
      </c>
      <c r="P15" s="45">
        <v>24296.68645792875</v>
      </c>
      <c r="Q15" s="45"/>
      <c r="R15" s="45"/>
      <c r="S15" s="45"/>
      <c r="T15" s="143">
        <f t="shared" si="4"/>
        <v>2084531.6920723252</v>
      </c>
      <c r="U15" s="144">
        <f t="shared" si="3"/>
        <v>23738222.972072326</v>
      </c>
    </row>
    <row r="16" spans="1:21" ht="23.25">
      <c r="A16" s="141" t="s">
        <v>172</v>
      </c>
      <c r="B16" s="142">
        <v>2100700027</v>
      </c>
      <c r="C16" s="45">
        <v>4243662</v>
      </c>
      <c r="D16" s="45">
        <v>312661.49</v>
      </c>
      <c r="E16" s="45">
        <v>5035678.92</v>
      </c>
      <c r="F16" s="45">
        <v>26580</v>
      </c>
      <c r="G16" s="45">
        <v>963566.92</v>
      </c>
      <c r="H16" s="45"/>
      <c r="I16" s="45"/>
      <c r="J16" s="45"/>
      <c r="K16" s="143">
        <f t="shared" si="2"/>
        <v>10582149.33</v>
      </c>
      <c r="L16" s="524">
        <v>569150.693913996</v>
      </c>
      <c r="M16" s="45">
        <v>374757.8523746722</v>
      </c>
      <c r="N16" s="45">
        <v>182180.9168244809</v>
      </c>
      <c r="O16" s="45">
        <v>10927.823471755837</v>
      </c>
      <c r="P16" s="45">
        <v>13252.738067961138</v>
      </c>
      <c r="Q16" s="45"/>
      <c r="R16" s="45"/>
      <c r="S16" s="45"/>
      <c r="T16" s="143">
        <f t="shared" si="4"/>
        <v>1137017.2865849049</v>
      </c>
      <c r="U16" s="144">
        <f t="shared" si="3"/>
        <v>11719166.616584904</v>
      </c>
    </row>
    <row r="17" spans="1:21" ht="23.25">
      <c r="A17" s="141" t="s">
        <v>173</v>
      </c>
      <c r="B17" s="142">
        <v>2100700013</v>
      </c>
      <c r="C17" s="45">
        <v>12696222.97</v>
      </c>
      <c r="D17" s="45">
        <v>5073258.659999999</v>
      </c>
      <c r="E17" s="45">
        <v>8767539.01</v>
      </c>
      <c r="F17" s="45">
        <v>971191</v>
      </c>
      <c r="G17" s="45">
        <v>395087</v>
      </c>
      <c r="H17" s="45"/>
      <c r="I17" s="45"/>
      <c r="J17" s="45"/>
      <c r="K17" s="143">
        <f t="shared" si="2"/>
        <v>27903298.64</v>
      </c>
      <c r="L17" s="524">
        <v>27374.396632366697</v>
      </c>
      <c r="M17" s="45">
        <v>1153802.595678204</v>
      </c>
      <c r="N17" s="45">
        <v>547569.5217399439</v>
      </c>
      <c r="O17" s="45">
        <v>1235.977549111319</v>
      </c>
      <c r="P17" s="45">
        <v>27738.34278765201</v>
      </c>
      <c r="Q17" s="45"/>
      <c r="R17" s="45"/>
      <c r="S17" s="45"/>
      <c r="T17" s="143">
        <f t="shared" si="4"/>
        <v>1729982.4915996257</v>
      </c>
      <c r="U17" s="144">
        <f t="shared" si="3"/>
        <v>29633281.131599627</v>
      </c>
    </row>
    <row r="18" spans="1:21" ht="23.25">
      <c r="A18" s="141" t="s">
        <v>174</v>
      </c>
      <c r="B18" s="142">
        <v>2100700038</v>
      </c>
      <c r="C18" s="45">
        <v>7553266.92</v>
      </c>
      <c r="D18" s="45">
        <v>2190824.74</v>
      </c>
      <c r="E18" s="45">
        <v>3502851.8600000003</v>
      </c>
      <c r="F18" s="45">
        <v>1057794.1</v>
      </c>
      <c r="G18" s="45">
        <v>1847641</v>
      </c>
      <c r="H18" s="45"/>
      <c r="I18" s="45"/>
      <c r="J18" s="45"/>
      <c r="K18" s="143">
        <f t="shared" si="2"/>
        <v>16152378.62</v>
      </c>
      <c r="L18" s="524">
        <v>16568.713751169318</v>
      </c>
      <c r="M18" s="45">
        <v>698354.202647334</v>
      </c>
      <c r="N18" s="45">
        <v>331423.6578952292</v>
      </c>
      <c r="O18" s="45">
        <v>748.0916744621142</v>
      </c>
      <c r="P18" s="45">
        <v>16788.99695042095</v>
      </c>
      <c r="Q18" s="45"/>
      <c r="R18" s="45"/>
      <c r="S18" s="45"/>
      <c r="T18" s="143">
        <f t="shared" si="4"/>
        <v>1047094.6659681945</v>
      </c>
      <c r="U18" s="144">
        <f t="shared" si="3"/>
        <v>17199473.285968192</v>
      </c>
    </row>
    <row r="19" spans="1:21" ht="23.25">
      <c r="A19" s="141" t="s">
        <v>175</v>
      </c>
      <c r="B19" s="142">
        <v>2100700010</v>
      </c>
      <c r="C19" s="45">
        <v>9995821.209999999</v>
      </c>
      <c r="D19" s="45">
        <v>2867517.0599999987</v>
      </c>
      <c r="E19" s="45">
        <v>3441115.1199999996</v>
      </c>
      <c r="F19" s="45">
        <v>792343.8</v>
      </c>
      <c r="G19" s="45">
        <v>1581384.77</v>
      </c>
      <c r="H19" s="45"/>
      <c r="I19" s="45"/>
      <c r="J19" s="45"/>
      <c r="K19" s="143">
        <f t="shared" si="2"/>
        <v>18678181.959999997</v>
      </c>
      <c r="L19" s="524">
        <v>19450.229186155284</v>
      </c>
      <c r="M19" s="45">
        <v>819807.1074555661</v>
      </c>
      <c r="N19" s="45">
        <v>389062.55492048647</v>
      </c>
      <c r="O19" s="45">
        <v>878.1945743685687</v>
      </c>
      <c r="P19" s="45">
        <v>19708.822507015906</v>
      </c>
      <c r="Q19" s="45"/>
      <c r="R19" s="45"/>
      <c r="S19" s="45"/>
      <c r="T19" s="143">
        <f t="shared" si="4"/>
        <v>1229198.0861365765</v>
      </c>
      <c r="U19" s="144">
        <f t="shared" si="3"/>
        <v>19907380.046136573</v>
      </c>
    </row>
    <row r="20" spans="1:21" ht="23.25">
      <c r="A20" s="141" t="s">
        <v>176</v>
      </c>
      <c r="B20" s="142">
        <v>2100700035</v>
      </c>
      <c r="C20" s="45">
        <v>9114800.200000001</v>
      </c>
      <c r="D20" s="45">
        <v>2692230.140000001</v>
      </c>
      <c r="E20" s="45">
        <v>3055199.5300000003</v>
      </c>
      <c r="F20" s="45">
        <v>734450</v>
      </c>
      <c r="G20" s="45">
        <v>3694836</v>
      </c>
      <c r="H20" s="45"/>
      <c r="I20" s="45"/>
      <c r="J20" s="45"/>
      <c r="K20" s="143">
        <f t="shared" si="2"/>
        <v>19291515.87</v>
      </c>
      <c r="L20" s="524">
        <v>19450.229186155284</v>
      </c>
      <c r="M20" s="45">
        <v>819807.1074555661</v>
      </c>
      <c r="N20" s="45">
        <v>389062.55492048647</v>
      </c>
      <c r="O20" s="45">
        <v>878.1945743685687</v>
      </c>
      <c r="P20" s="45">
        <v>19708.822507015906</v>
      </c>
      <c r="Q20" s="45"/>
      <c r="R20" s="45"/>
      <c r="S20" s="45"/>
      <c r="T20" s="143">
        <f t="shared" si="4"/>
        <v>1229198.0861365765</v>
      </c>
      <c r="U20" s="144">
        <f t="shared" si="3"/>
        <v>20520713.956136577</v>
      </c>
    </row>
    <row r="21" spans="1:21" ht="23.25">
      <c r="A21" s="141" t="s">
        <v>177</v>
      </c>
      <c r="B21" s="142">
        <v>2100700008</v>
      </c>
      <c r="C21" s="45">
        <v>11990619.579999998</v>
      </c>
      <c r="D21" s="45">
        <v>3870029.6999999993</v>
      </c>
      <c r="E21" s="45">
        <v>5744400.02</v>
      </c>
      <c r="F21" s="45">
        <v>1116796</v>
      </c>
      <c r="G21" s="45">
        <v>2448873.1</v>
      </c>
      <c r="H21" s="45"/>
      <c r="I21" s="45"/>
      <c r="J21" s="45"/>
      <c r="K21" s="143">
        <f t="shared" si="2"/>
        <v>25170718.4</v>
      </c>
      <c r="L21" s="524">
        <v>21611.365762394762</v>
      </c>
      <c r="M21" s="45">
        <v>910896.7860617399</v>
      </c>
      <c r="N21" s="45">
        <v>432291.72768942936</v>
      </c>
      <c r="O21" s="45">
        <v>975.7717492984098</v>
      </c>
      <c r="P21" s="45">
        <v>21898.691674462112</v>
      </c>
      <c r="Q21" s="45"/>
      <c r="R21" s="45"/>
      <c r="S21" s="45"/>
      <c r="T21" s="143">
        <f t="shared" si="4"/>
        <v>1365775.6512628624</v>
      </c>
      <c r="U21" s="144">
        <f t="shared" si="3"/>
        <v>26536494.05126286</v>
      </c>
    </row>
    <row r="22" spans="1:21" ht="23.25">
      <c r="A22" s="141" t="s">
        <v>178</v>
      </c>
      <c r="B22" s="142">
        <v>2100700015</v>
      </c>
      <c r="C22" s="45">
        <v>10014466.94</v>
      </c>
      <c r="D22" s="45">
        <v>2134148.5299999984</v>
      </c>
      <c r="E22" s="45">
        <v>3906769.8600000003</v>
      </c>
      <c r="F22" s="45">
        <v>552005.3</v>
      </c>
      <c r="G22" s="45">
        <v>1668457</v>
      </c>
      <c r="H22" s="45"/>
      <c r="I22" s="45"/>
      <c r="J22" s="45"/>
      <c r="K22" s="143">
        <f t="shared" si="2"/>
        <v>18275847.63</v>
      </c>
      <c r="L22" s="524">
        <v>21611.365762394762</v>
      </c>
      <c r="M22" s="45">
        <v>910896.7860617399</v>
      </c>
      <c r="N22" s="45">
        <v>432291.72768942936</v>
      </c>
      <c r="O22" s="45">
        <v>975.7717492984098</v>
      </c>
      <c r="P22" s="45">
        <v>21898.691674462112</v>
      </c>
      <c r="Q22" s="45"/>
      <c r="R22" s="45"/>
      <c r="S22" s="45"/>
      <c r="T22" s="143">
        <f t="shared" si="4"/>
        <v>1365775.6512628624</v>
      </c>
      <c r="U22" s="144">
        <f t="shared" si="3"/>
        <v>19641623.28126286</v>
      </c>
    </row>
    <row r="23" spans="1:21" ht="23.25">
      <c r="A23" s="141" t="s">
        <v>179</v>
      </c>
      <c r="B23" s="142">
        <v>2100700009</v>
      </c>
      <c r="C23" s="45">
        <v>10531367.179999998</v>
      </c>
      <c r="D23" s="45">
        <v>3168053.9099999997</v>
      </c>
      <c r="E23" s="45">
        <v>4310135.99</v>
      </c>
      <c r="F23" s="45">
        <v>1077263</v>
      </c>
      <c r="G23" s="45">
        <v>2650781</v>
      </c>
      <c r="H23" s="45"/>
      <c r="I23" s="45"/>
      <c r="J23" s="45"/>
      <c r="K23" s="143">
        <f t="shared" si="2"/>
        <v>21737601.08</v>
      </c>
      <c r="L23" s="524">
        <v>20170.60804490178</v>
      </c>
      <c r="M23" s="45">
        <v>850170.3336576241</v>
      </c>
      <c r="N23" s="45">
        <v>403472.27917680074</v>
      </c>
      <c r="O23" s="45">
        <v>910.7202993451824</v>
      </c>
      <c r="P23" s="45">
        <v>20438.77889616464</v>
      </c>
      <c r="Q23" s="45"/>
      <c r="R23" s="45"/>
      <c r="S23" s="45"/>
      <c r="T23" s="143">
        <f t="shared" si="4"/>
        <v>1274723.9411786718</v>
      </c>
      <c r="U23" s="144">
        <f t="shared" si="3"/>
        <v>23012325.02117867</v>
      </c>
    </row>
    <row r="24" spans="1:21" ht="23.25">
      <c r="A24" s="141" t="s">
        <v>180</v>
      </c>
      <c r="B24" s="142">
        <v>2100700040</v>
      </c>
      <c r="C24" s="45">
        <v>7613706.2</v>
      </c>
      <c r="D24" s="45">
        <v>5170384.279999999</v>
      </c>
      <c r="E24" s="45">
        <v>4793442.99</v>
      </c>
      <c r="F24" s="45">
        <v>1027210.3</v>
      </c>
      <c r="G24" s="45">
        <v>2276045</v>
      </c>
      <c r="H24" s="45"/>
      <c r="I24" s="45"/>
      <c r="J24" s="45"/>
      <c r="K24" s="143">
        <f t="shared" si="2"/>
        <v>20880788.77</v>
      </c>
      <c r="L24" s="524">
        <v>15848.334892422825</v>
      </c>
      <c r="M24" s="45">
        <v>667990.9764452759</v>
      </c>
      <c r="N24" s="45">
        <v>317013.93363891484</v>
      </c>
      <c r="O24" s="45">
        <v>715.5659494855005</v>
      </c>
      <c r="P24" s="45">
        <v>16059.040561272217</v>
      </c>
      <c r="Q24" s="45"/>
      <c r="R24" s="45"/>
      <c r="S24" s="45"/>
      <c r="T24" s="143">
        <f t="shared" si="4"/>
        <v>1001568.8109260991</v>
      </c>
      <c r="U24" s="144">
        <f t="shared" si="3"/>
        <v>21882357.580926098</v>
      </c>
    </row>
    <row r="25" spans="1:21" ht="23.25">
      <c r="A25" s="141" t="s">
        <v>181</v>
      </c>
      <c r="B25" s="142">
        <v>2100700011</v>
      </c>
      <c r="C25" s="45">
        <v>13081679.39</v>
      </c>
      <c r="D25" s="45">
        <v>6172328.890000001</v>
      </c>
      <c r="E25" s="45">
        <v>5561510.8599999985</v>
      </c>
      <c r="F25" s="45">
        <v>882103</v>
      </c>
      <c r="G25" s="45">
        <v>6072685</v>
      </c>
      <c r="H25" s="45"/>
      <c r="I25" s="45"/>
      <c r="J25" s="45"/>
      <c r="K25" s="143">
        <f t="shared" si="2"/>
        <v>31770307.14</v>
      </c>
      <c r="L25" s="524">
        <v>24492.88119738073</v>
      </c>
      <c r="M25" s="45">
        <v>1032349.690869972</v>
      </c>
      <c r="N25" s="45">
        <v>489930.6247146866</v>
      </c>
      <c r="O25" s="45">
        <v>1105.8746492048645</v>
      </c>
      <c r="P25" s="45">
        <v>24818.517231057063</v>
      </c>
      <c r="Q25" s="45"/>
      <c r="R25" s="45"/>
      <c r="S25" s="45"/>
      <c r="T25" s="143">
        <f t="shared" si="4"/>
        <v>1547879.071431244</v>
      </c>
      <c r="U25" s="144">
        <f t="shared" si="3"/>
        <v>33318186.211431246</v>
      </c>
    </row>
    <row r="26" spans="1:21" ht="23.25">
      <c r="A26" s="141" t="s">
        <v>182</v>
      </c>
      <c r="B26" s="142">
        <v>2100700012</v>
      </c>
      <c r="C26" s="45">
        <v>13756248.379999999</v>
      </c>
      <c r="D26" s="45">
        <v>4761742.139999999</v>
      </c>
      <c r="E26" s="45">
        <v>4531573.749999999</v>
      </c>
      <c r="F26" s="45">
        <v>360459</v>
      </c>
      <c r="G26" s="45">
        <v>2530757</v>
      </c>
      <c r="H26" s="45"/>
      <c r="I26" s="45"/>
      <c r="J26" s="45"/>
      <c r="K26" s="143">
        <f t="shared" si="2"/>
        <v>25940780.269999996</v>
      </c>
      <c r="L26" s="524">
        <v>28815.15434985968</v>
      </c>
      <c r="M26" s="45">
        <v>1214529.0480823203</v>
      </c>
      <c r="N26" s="45">
        <v>576388.9702525724</v>
      </c>
      <c r="O26" s="45">
        <v>1301.0289990645463</v>
      </c>
      <c r="P26" s="45">
        <v>29198.255565949486</v>
      </c>
      <c r="Q26" s="45"/>
      <c r="R26" s="45"/>
      <c r="S26" s="45"/>
      <c r="T26" s="143">
        <f t="shared" si="4"/>
        <v>1821034.201683817</v>
      </c>
      <c r="U26" s="144">
        <f t="shared" si="3"/>
        <v>27761814.47168381</v>
      </c>
    </row>
    <row r="27" spans="1:21" ht="23.25">
      <c r="A27" s="141" t="s">
        <v>183</v>
      </c>
      <c r="B27" s="142">
        <v>2100700016</v>
      </c>
      <c r="C27" s="45">
        <v>10656023.370000001</v>
      </c>
      <c r="D27" s="45">
        <v>1640550.68</v>
      </c>
      <c r="E27" s="45">
        <v>5062163.68</v>
      </c>
      <c r="F27" s="45">
        <v>988240.5</v>
      </c>
      <c r="G27" s="45">
        <v>18182</v>
      </c>
      <c r="H27" s="45"/>
      <c r="I27" s="45"/>
      <c r="J27" s="45"/>
      <c r="K27" s="143">
        <f t="shared" si="2"/>
        <v>18365160.23</v>
      </c>
      <c r="L27" s="524">
        <v>20890.98690364827</v>
      </c>
      <c r="M27" s="45">
        <v>880533.5598596819</v>
      </c>
      <c r="N27" s="45">
        <v>417882.003433115</v>
      </c>
      <c r="O27" s="45">
        <v>943.2460243217961</v>
      </c>
      <c r="P27" s="45">
        <v>21168.735285313378</v>
      </c>
      <c r="Q27" s="45"/>
      <c r="R27" s="45"/>
      <c r="S27" s="45"/>
      <c r="T27" s="143">
        <f t="shared" si="4"/>
        <v>1320249.7962207668</v>
      </c>
      <c r="U27" s="144">
        <f t="shared" si="3"/>
        <v>19685410.02622077</v>
      </c>
    </row>
    <row r="28" spans="1:21" ht="23.25">
      <c r="A28" s="141" t="s">
        <v>184</v>
      </c>
      <c r="B28" s="142">
        <v>2100700014</v>
      </c>
      <c r="C28" s="45">
        <v>10568785.09</v>
      </c>
      <c r="D28" s="45">
        <v>2649177.1500000004</v>
      </c>
      <c r="E28" s="45">
        <v>3476225.4499999993</v>
      </c>
      <c r="F28" s="45">
        <v>852063.9</v>
      </c>
      <c r="G28" s="45">
        <v>2074428</v>
      </c>
      <c r="H28" s="45"/>
      <c r="I28" s="45"/>
      <c r="J28" s="45"/>
      <c r="K28" s="143">
        <f t="shared" si="2"/>
        <v>19620679.59</v>
      </c>
      <c r="L28" s="524">
        <v>17289.09260991581</v>
      </c>
      <c r="M28" s="45">
        <v>728717.4288493921</v>
      </c>
      <c r="N28" s="45">
        <v>345833.3821515435</v>
      </c>
      <c r="O28" s="45">
        <v>780.6173994387278</v>
      </c>
      <c r="P28" s="45">
        <v>17518.953339569693</v>
      </c>
      <c r="Q28" s="45"/>
      <c r="R28" s="45"/>
      <c r="S28" s="45"/>
      <c r="T28" s="143">
        <f t="shared" si="4"/>
        <v>1092620.5210102901</v>
      </c>
      <c r="U28" s="144">
        <f t="shared" si="3"/>
        <v>20713300.11101029</v>
      </c>
    </row>
    <row r="29" spans="1:21" ht="23.25">
      <c r="A29" s="141" t="s">
        <v>185</v>
      </c>
      <c r="B29" s="142">
        <v>2100700018</v>
      </c>
      <c r="C29" s="45">
        <v>4522090.9</v>
      </c>
      <c r="D29" s="45">
        <v>766776.3999999999</v>
      </c>
      <c r="E29" s="45">
        <v>1699483.0999999999</v>
      </c>
      <c r="F29" s="45">
        <v>104728</v>
      </c>
      <c r="G29" s="45">
        <v>1096252</v>
      </c>
      <c r="H29" s="45"/>
      <c r="I29" s="45"/>
      <c r="J29" s="45"/>
      <c r="K29" s="143">
        <f t="shared" si="2"/>
        <v>8189330.4</v>
      </c>
      <c r="L29" s="524">
        <v>8644.546304957905</v>
      </c>
      <c r="M29" s="45">
        <v>364358.71442469605</v>
      </c>
      <c r="N29" s="45">
        <v>172916.69107577176</v>
      </c>
      <c r="O29" s="45">
        <v>390.3086997193639</v>
      </c>
      <c r="P29" s="45">
        <v>8759.476669784846</v>
      </c>
      <c r="Q29" s="45"/>
      <c r="R29" s="45"/>
      <c r="S29" s="45"/>
      <c r="T29" s="143">
        <f t="shared" si="4"/>
        <v>546310.2605051451</v>
      </c>
      <c r="U29" s="144">
        <f t="shared" si="3"/>
        <v>8735640.660505146</v>
      </c>
    </row>
    <row r="30" spans="1:21" ht="23.25">
      <c r="A30" s="141" t="s">
        <v>186</v>
      </c>
      <c r="B30" s="142">
        <v>2100700021</v>
      </c>
      <c r="C30" s="45">
        <v>6964804.77</v>
      </c>
      <c r="D30" s="45">
        <v>700545.09</v>
      </c>
      <c r="E30" s="45">
        <v>1920296.7099999997</v>
      </c>
      <c r="F30" s="45">
        <v>384094</v>
      </c>
      <c r="G30" s="45">
        <v>1423151</v>
      </c>
      <c r="H30" s="45"/>
      <c r="I30" s="45"/>
      <c r="J30" s="45"/>
      <c r="K30" s="143">
        <f t="shared" si="2"/>
        <v>11392891.569999998</v>
      </c>
      <c r="L30" s="524">
        <v>10805.682881197381</v>
      </c>
      <c r="M30" s="45">
        <v>455448.39303086995</v>
      </c>
      <c r="N30" s="45">
        <v>216145.86384471468</v>
      </c>
      <c r="O30" s="45">
        <v>487.8858746492049</v>
      </c>
      <c r="P30" s="45">
        <v>10949.345837231056</v>
      </c>
      <c r="Q30" s="45"/>
      <c r="R30" s="45"/>
      <c r="S30" s="45"/>
      <c r="T30" s="143">
        <f t="shared" si="4"/>
        <v>682887.8256314312</v>
      </c>
      <c r="U30" s="144">
        <f t="shared" si="3"/>
        <v>12075779.395631429</v>
      </c>
    </row>
    <row r="31" spans="1:21" ht="23.25">
      <c r="A31" s="141" t="s">
        <v>187</v>
      </c>
      <c r="B31" s="142">
        <v>2100700022</v>
      </c>
      <c r="C31" s="45">
        <v>5806479.5200000005</v>
      </c>
      <c r="D31" s="45">
        <v>2514096.71</v>
      </c>
      <c r="E31" s="45">
        <v>2388571.97</v>
      </c>
      <c r="F31" s="45">
        <v>493066.9</v>
      </c>
      <c r="G31" s="45">
        <v>193919</v>
      </c>
      <c r="H31" s="45"/>
      <c r="I31" s="45"/>
      <c r="J31" s="45"/>
      <c r="K31" s="143">
        <f t="shared" si="2"/>
        <v>11396134.100000001</v>
      </c>
      <c r="L31" s="524">
        <v>6483.409728718429</v>
      </c>
      <c r="M31" s="45">
        <v>273269.03581852204</v>
      </c>
      <c r="N31" s="45">
        <v>129687.51830682882</v>
      </c>
      <c r="O31" s="45">
        <v>292.7315247895229</v>
      </c>
      <c r="P31" s="45">
        <v>6569.607502338634</v>
      </c>
      <c r="Q31" s="45"/>
      <c r="R31" s="45"/>
      <c r="S31" s="45"/>
      <c r="T31" s="143">
        <f t="shared" si="4"/>
        <v>409732.6953788588</v>
      </c>
      <c r="U31" s="144">
        <f t="shared" si="3"/>
        <v>11805866.79537886</v>
      </c>
    </row>
    <row r="32" spans="1:21" ht="23.25">
      <c r="A32" s="141" t="s">
        <v>188</v>
      </c>
      <c r="B32" s="142">
        <v>2100700036</v>
      </c>
      <c r="C32" s="45">
        <v>7041062.25</v>
      </c>
      <c r="D32" s="45">
        <v>645920.7600000001</v>
      </c>
      <c r="E32" s="45">
        <v>1751440.8900000001</v>
      </c>
      <c r="F32" s="45">
        <v>182216</v>
      </c>
      <c r="G32" s="45">
        <v>1495001</v>
      </c>
      <c r="H32" s="45"/>
      <c r="I32" s="45"/>
      <c r="J32" s="45"/>
      <c r="K32" s="143">
        <f t="shared" si="2"/>
        <v>11115640.9</v>
      </c>
      <c r="L32" s="524">
        <v>9364.925163704396</v>
      </c>
      <c r="M32" s="45">
        <v>394721.9406267541</v>
      </c>
      <c r="N32" s="45">
        <v>187326.41533208604</v>
      </c>
      <c r="O32" s="45">
        <v>422.83442469597753</v>
      </c>
      <c r="P32" s="45">
        <v>9489.433058933582</v>
      </c>
      <c r="Q32" s="45"/>
      <c r="R32" s="45"/>
      <c r="S32" s="45"/>
      <c r="T32" s="143">
        <f t="shared" si="4"/>
        <v>591836.1155472405</v>
      </c>
      <c r="U32" s="144">
        <f t="shared" si="3"/>
        <v>11707477.01554724</v>
      </c>
    </row>
    <row r="33" spans="1:21" ht="23.25">
      <c r="A33" s="141" t="s">
        <v>189</v>
      </c>
      <c r="B33" s="142">
        <v>2100700041</v>
      </c>
      <c r="C33" s="45">
        <v>3670066.6</v>
      </c>
      <c r="D33" s="45">
        <v>516152.13999999996</v>
      </c>
      <c r="E33" s="45">
        <v>1733070.03</v>
      </c>
      <c r="F33" s="45">
        <v>246231.61000000002</v>
      </c>
      <c r="G33" s="45">
        <v>2366405.2800000003</v>
      </c>
      <c r="H33" s="45"/>
      <c r="I33" s="45"/>
      <c r="J33" s="45"/>
      <c r="K33" s="143">
        <f t="shared" si="2"/>
        <v>8531925.66</v>
      </c>
      <c r="L33" s="524">
        <v>7203.78858746492</v>
      </c>
      <c r="M33" s="45">
        <v>303632.26202058006</v>
      </c>
      <c r="N33" s="45">
        <v>144097.2425631431</v>
      </c>
      <c r="O33" s="45">
        <v>325.25724976613657</v>
      </c>
      <c r="P33" s="45">
        <v>7299.563891487372</v>
      </c>
      <c r="Q33" s="45"/>
      <c r="R33" s="45"/>
      <c r="S33" s="45"/>
      <c r="T33" s="143">
        <f t="shared" si="4"/>
        <v>455258.55042095424</v>
      </c>
      <c r="U33" s="144">
        <f t="shared" si="3"/>
        <v>8987184.210420955</v>
      </c>
    </row>
    <row r="34" spans="1:21" ht="23.25">
      <c r="A34" s="190" t="s">
        <v>60</v>
      </c>
      <c r="B34" s="186"/>
      <c r="C34" s="191"/>
      <c r="D34" s="191"/>
      <c r="E34" s="191"/>
      <c r="F34" s="191"/>
      <c r="G34" s="191"/>
      <c r="H34" s="191"/>
      <c r="I34" s="191"/>
      <c r="J34" s="191"/>
      <c r="K34" s="192"/>
      <c r="L34" s="525"/>
      <c r="M34" s="191"/>
      <c r="N34" s="191"/>
      <c r="O34" s="191"/>
      <c r="P34" s="191"/>
      <c r="Q34" s="191"/>
      <c r="R34" s="191"/>
      <c r="S34" s="191"/>
      <c r="T34" s="192"/>
      <c r="U34" s="193"/>
    </row>
    <row r="35" spans="1:21" ht="23.25">
      <c r="A35" s="141" t="s">
        <v>190</v>
      </c>
      <c r="B35" s="142">
        <v>2100700001</v>
      </c>
      <c r="C35" s="45">
        <v>3226790.19</v>
      </c>
      <c r="D35" s="45">
        <v>45795.16</v>
      </c>
      <c r="E35" s="45">
        <v>597661.77</v>
      </c>
      <c r="F35" s="45">
        <v>20440</v>
      </c>
      <c r="G35" s="45">
        <v>46660</v>
      </c>
      <c r="H35" s="45"/>
      <c r="I35" s="45"/>
      <c r="J35" s="45"/>
      <c r="K35" s="143">
        <f aca="true" t="shared" si="5" ref="K35:K45">SUM(C35:J35)</f>
        <v>3937347.12</v>
      </c>
      <c r="L35" s="524">
        <v>459100.58608767093</v>
      </c>
      <c r="M35" s="45">
        <v>281068.3892810042</v>
      </c>
      <c r="N35" s="45">
        <v>136635.68761836065</v>
      </c>
      <c r="O35" s="45">
        <v>8195.867603816878</v>
      </c>
      <c r="P35" s="45">
        <v>9939.553550970853</v>
      </c>
      <c r="Q35" s="45"/>
      <c r="R35" s="45"/>
      <c r="S35" s="45"/>
      <c r="T35" s="143">
        <f aca="true" t="shared" si="6" ref="T35:T45">SUM(L35:O35)</f>
        <v>885000.5305908526</v>
      </c>
      <c r="U35" s="144">
        <f aca="true" t="shared" si="7" ref="U35:U45">K35+T35</f>
        <v>4822347.650590853</v>
      </c>
    </row>
    <row r="36" spans="1:21" ht="23.25">
      <c r="A36" s="141" t="s">
        <v>35</v>
      </c>
      <c r="B36" s="142">
        <v>2100700002</v>
      </c>
      <c r="C36" s="45">
        <v>3112549.6199999996</v>
      </c>
      <c r="D36" s="45">
        <v>118050.87</v>
      </c>
      <c r="E36" s="45">
        <v>684370.8400000001</v>
      </c>
      <c r="F36" s="45">
        <v>166964.2</v>
      </c>
      <c r="G36" s="45">
        <v>201406</v>
      </c>
      <c r="H36" s="45"/>
      <c r="I36" s="45"/>
      <c r="J36" s="45"/>
      <c r="K36" s="143">
        <f t="shared" si="5"/>
        <v>4283341.53</v>
      </c>
      <c r="L36" s="524">
        <v>357078.23362374405</v>
      </c>
      <c r="M36" s="45">
        <v>218608.7472185588</v>
      </c>
      <c r="N36" s="45">
        <v>106272.20148094717</v>
      </c>
      <c r="O36" s="45">
        <v>6374.563691857572</v>
      </c>
      <c r="P36" s="45">
        <v>7730.763872977331</v>
      </c>
      <c r="Q36" s="45"/>
      <c r="R36" s="45"/>
      <c r="S36" s="45"/>
      <c r="T36" s="143">
        <f t="shared" si="6"/>
        <v>688333.7460151076</v>
      </c>
      <c r="U36" s="144">
        <f t="shared" si="7"/>
        <v>4971675.2760151075</v>
      </c>
    </row>
    <row r="37" spans="1:21" ht="23.25">
      <c r="A37" s="141" t="s">
        <v>538</v>
      </c>
      <c r="B37" s="142">
        <v>2100700003</v>
      </c>
      <c r="C37" s="45">
        <v>13052856.81</v>
      </c>
      <c r="D37" s="45">
        <v>6773845.399999998</v>
      </c>
      <c r="E37" s="45">
        <v>296096.6199999986</v>
      </c>
      <c r="F37" s="45">
        <v>0</v>
      </c>
      <c r="G37" s="45">
        <v>0</v>
      </c>
      <c r="H37" s="45"/>
      <c r="I37" s="45"/>
      <c r="J37" s="45"/>
      <c r="K37" s="143">
        <f t="shared" si="5"/>
        <v>20122798.829999994</v>
      </c>
      <c r="L37" s="524">
        <v>1734379.9918867568</v>
      </c>
      <c r="M37" s="45">
        <v>1061813.9150615712</v>
      </c>
      <c r="N37" s="45">
        <v>516179.26433602907</v>
      </c>
      <c r="O37" s="45">
        <v>30962.166503308203</v>
      </c>
      <c r="P37" s="45">
        <v>37549.42452588989</v>
      </c>
      <c r="Q37" s="45"/>
      <c r="R37" s="45"/>
      <c r="S37" s="45"/>
      <c r="T37" s="143">
        <f t="shared" si="6"/>
        <v>3343335.3377876654</v>
      </c>
      <c r="U37" s="144">
        <f t="shared" si="7"/>
        <v>23466134.16778766</v>
      </c>
    </row>
    <row r="38" spans="1:21" ht="23.25">
      <c r="A38" s="141" t="s">
        <v>539</v>
      </c>
      <c r="B38" s="142">
        <v>2100700004</v>
      </c>
      <c r="C38" s="45">
        <v>19299234.890000008</v>
      </c>
      <c r="D38" s="45">
        <v>420015.2299999999</v>
      </c>
      <c r="E38" s="45">
        <v>308646.31</v>
      </c>
      <c r="F38" s="45">
        <v>0</v>
      </c>
      <c r="G38" s="45">
        <v>0</v>
      </c>
      <c r="H38" s="45"/>
      <c r="I38" s="45"/>
      <c r="J38" s="45"/>
      <c r="K38" s="143">
        <f t="shared" si="5"/>
        <v>20027896.430000007</v>
      </c>
      <c r="L38" s="524">
        <v>1428312.9344949762</v>
      </c>
      <c r="M38" s="45">
        <v>874434.9888742352</v>
      </c>
      <c r="N38" s="45">
        <v>425088.8059237887</v>
      </c>
      <c r="O38" s="45">
        <v>25498.254767430288</v>
      </c>
      <c r="P38" s="45">
        <v>30923.055491909323</v>
      </c>
      <c r="Q38" s="45"/>
      <c r="R38" s="45"/>
      <c r="S38" s="45"/>
      <c r="T38" s="143">
        <f t="shared" si="6"/>
        <v>2753334.9840604304</v>
      </c>
      <c r="U38" s="144">
        <f t="shared" si="7"/>
        <v>22781231.414060436</v>
      </c>
    </row>
    <row r="39" spans="1:21" ht="23.25">
      <c r="A39" s="141" t="s">
        <v>193</v>
      </c>
      <c r="B39" s="142">
        <v>2100700028</v>
      </c>
      <c r="C39" s="45">
        <v>9261800.36</v>
      </c>
      <c r="D39" s="45">
        <v>192154.15</v>
      </c>
      <c r="E39" s="45">
        <v>4050412.3999999994</v>
      </c>
      <c r="F39" s="45">
        <v>296532</v>
      </c>
      <c r="G39" s="45">
        <v>232080</v>
      </c>
      <c r="H39" s="45"/>
      <c r="I39" s="45"/>
      <c r="J39" s="45"/>
      <c r="K39" s="143">
        <f t="shared" si="5"/>
        <v>14032978.91</v>
      </c>
      <c r="L39" s="524">
        <v>1043442.9388423256</v>
      </c>
      <c r="M39" s="45">
        <v>687056.062686899</v>
      </c>
      <c r="N39" s="45">
        <v>333998.3475115482</v>
      </c>
      <c r="O39" s="45">
        <v>20034.34303155237</v>
      </c>
      <c r="P39" s="45">
        <v>24296.68645792875</v>
      </c>
      <c r="Q39" s="45"/>
      <c r="R39" s="45"/>
      <c r="S39" s="45"/>
      <c r="T39" s="143">
        <f t="shared" si="6"/>
        <v>2084531.6920723252</v>
      </c>
      <c r="U39" s="144">
        <f t="shared" si="7"/>
        <v>16117510.602072325</v>
      </c>
    </row>
    <row r="40" spans="1:21" ht="23.25">
      <c r="A40" s="141" t="s">
        <v>194</v>
      </c>
      <c r="B40" s="142">
        <v>2100700029</v>
      </c>
      <c r="C40" s="45">
        <v>5737082.59</v>
      </c>
      <c r="D40" s="45">
        <v>9713456.280000003</v>
      </c>
      <c r="E40" s="45">
        <v>13046051.73</v>
      </c>
      <c r="F40" s="45">
        <v>58357</v>
      </c>
      <c r="G40" s="45">
        <v>191730</v>
      </c>
      <c r="H40" s="45"/>
      <c r="I40" s="45"/>
      <c r="J40" s="45"/>
      <c r="K40" s="143">
        <f t="shared" si="5"/>
        <v>28746677.6</v>
      </c>
      <c r="L40" s="524">
        <v>714156.4672474881</v>
      </c>
      <c r="M40" s="45">
        <v>437217.4944371176</v>
      </c>
      <c r="N40" s="45">
        <v>212544.40296189435</v>
      </c>
      <c r="O40" s="45">
        <v>12749.127383715144</v>
      </c>
      <c r="P40" s="45">
        <v>15461.527745954661</v>
      </c>
      <c r="Q40" s="45"/>
      <c r="R40" s="45"/>
      <c r="S40" s="45"/>
      <c r="T40" s="143">
        <f t="shared" si="6"/>
        <v>1376667.4920302152</v>
      </c>
      <c r="U40" s="144">
        <f t="shared" si="7"/>
        <v>30123345.092030216</v>
      </c>
    </row>
    <row r="41" spans="1:21" ht="23.25">
      <c r="A41" s="141" t="s">
        <v>195</v>
      </c>
      <c r="B41" s="142">
        <v>2100700031</v>
      </c>
      <c r="C41" s="45">
        <v>6784746.100000001</v>
      </c>
      <c r="D41" s="45">
        <v>111798.78999999998</v>
      </c>
      <c r="E41" s="45">
        <v>1332693.56</v>
      </c>
      <c r="F41" s="45">
        <v>125488.01000000001</v>
      </c>
      <c r="G41" s="45">
        <v>3586660.6399999997</v>
      </c>
      <c r="H41" s="45"/>
      <c r="I41" s="45"/>
      <c r="J41" s="45"/>
      <c r="K41" s="143">
        <f t="shared" si="5"/>
        <v>11941387.100000001</v>
      </c>
      <c r="L41" s="524">
        <v>1020223.5246392685</v>
      </c>
      <c r="M41" s="45">
        <v>624596.4206244537</v>
      </c>
      <c r="N41" s="45">
        <v>303634.8613741348</v>
      </c>
      <c r="O41" s="45">
        <v>18213.039119593064</v>
      </c>
      <c r="P41" s="45">
        <v>22087.896779935232</v>
      </c>
      <c r="Q41" s="45"/>
      <c r="R41" s="45"/>
      <c r="S41" s="45"/>
      <c r="T41" s="143">
        <f t="shared" si="6"/>
        <v>1966667.8457574502</v>
      </c>
      <c r="U41" s="144">
        <f t="shared" si="7"/>
        <v>13908054.945757452</v>
      </c>
    </row>
    <row r="42" spans="1:21" ht="23.25">
      <c r="A42" s="141" t="s">
        <v>196</v>
      </c>
      <c r="B42" s="142">
        <v>2100700032</v>
      </c>
      <c r="C42" s="45">
        <v>6528250.76</v>
      </c>
      <c r="D42" s="45">
        <v>727857.2999999999</v>
      </c>
      <c r="E42" s="45">
        <v>2338211.4899999998</v>
      </c>
      <c r="F42" s="45">
        <v>865913</v>
      </c>
      <c r="G42" s="45">
        <v>2443226</v>
      </c>
      <c r="H42" s="45"/>
      <c r="I42" s="45"/>
      <c r="J42" s="45"/>
      <c r="K42" s="143">
        <f t="shared" si="5"/>
        <v>12903458.549999999</v>
      </c>
      <c r="L42" s="524">
        <v>765167.6434794514</v>
      </c>
      <c r="M42" s="45">
        <v>468447.31546834024</v>
      </c>
      <c r="N42" s="45">
        <v>227726.14603060106</v>
      </c>
      <c r="O42" s="45">
        <v>13659.779339694798</v>
      </c>
      <c r="P42" s="45">
        <v>16565.92258495142</v>
      </c>
      <c r="Q42" s="45"/>
      <c r="R42" s="45"/>
      <c r="S42" s="45"/>
      <c r="T42" s="143">
        <f t="shared" si="6"/>
        <v>1475000.8843180877</v>
      </c>
      <c r="U42" s="144">
        <f t="shared" si="7"/>
        <v>14378459.434318086</v>
      </c>
    </row>
    <row r="43" spans="1:21" ht="23.25">
      <c r="A43" s="141" t="s">
        <v>197</v>
      </c>
      <c r="B43" s="142">
        <v>2100700034</v>
      </c>
      <c r="C43" s="45">
        <v>2534951</v>
      </c>
      <c r="D43" s="45">
        <v>43188.450000000004</v>
      </c>
      <c r="E43" s="45">
        <v>323434.33999999997</v>
      </c>
      <c r="F43" s="45">
        <v>79024</v>
      </c>
      <c r="G43" s="45">
        <v>27370</v>
      </c>
      <c r="H43" s="45"/>
      <c r="I43" s="45"/>
      <c r="J43" s="45"/>
      <c r="K43" s="143">
        <f t="shared" si="5"/>
        <v>3007967.79</v>
      </c>
      <c r="L43" s="524">
        <v>357078.23362374405</v>
      </c>
      <c r="M43" s="45">
        <v>218608.7472185588</v>
      </c>
      <c r="N43" s="45">
        <v>106272.20148094717</v>
      </c>
      <c r="O43" s="45">
        <v>6374.563691857572</v>
      </c>
      <c r="P43" s="45">
        <v>7730.763872977331</v>
      </c>
      <c r="Q43" s="45"/>
      <c r="R43" s="45"/>
      <c r="S43" s="45"/>
      <c r="T43" s="143">
        <f t="shared" si="6"/>
        <v>688333.7460151076</v>
      </c>
      <c r="U43" s="144">
        <f t="shared" si="7"/>
        <v>3696301.5360151078</v>
      </c>
    </row>
    <row r="44" spans="1:21" ht="23.25">
      <c r="A44" s="141" t="s">
        <v>198</v>
      </c>
      <c r="B44" s="142">
        <v>2100700039</v>
      </c>
      <c r="C44" s="45">
        <v>1458872.7</v>
      </c>
      <c r="D44" s="45">
        <v>71902.64</v>
      </c>
      <c r="E44" s="45">
        <v>292560.24</v>
      </c>
      <c r="F44" s="45">
        <v>29830</v>
      </c>
      <c r="G44" s="45">
        <v>25208</v>
      </c>
      <c r="H44" s="45"/>
      <c r="I44" s="45"/>
      <c r="J44" s="45"/>
      <c r="K44" s="143">
        <f t="shared" si="5"/>
        <v>1878373.5799999998</v>
      </c>
      <c r="L44" s="524">
        <v>204044.7049278537</v>
      </c>
      <c r="M44" s="45">
        <v>124919.28412489072</v>
      </c>
      <c r="N44" s="45">
        <v>60726.97227482696</v>
      </c>
      <c r="O44" s="45">
        <v>3642.6078239186127</v>
      </c>
      <c r="P44" s="45">
        <v>4417.579355987045</v>
      </c>
      <c r="Q44" s="45"/>
      <c r="R44" s="45"/>
      <c r="S44" s="45"/>
      <c r="T44" s="143">
        <f t="shared" si="6"/>
        <v>393333.56915149</v>
      </c>
      <c r="U44" s="144">
        <f t="shared" si="7"/>
        <v>2271707.14915149</v>
      </c>
    </row>
    <row r="45" spans="1:21" ht="23.25">
      <c r="A45" s="141" t="s">
        <v>199</v>
      </c>
      <c r="B45" s="142">
        <v>2100700042</v>
      </c>
      <c r="C45" s="45">
        <v>2245419.3</v>
      </c>
      <c r="D45" s="45">
        <v>0</v>
      </c>
      <c r="E45" s="45">
        <v>401742.44</v>
      </c>
      <c r="F45" s="45">
        <v>22330</v>
      </c>
      <c r="G45" s="45">
        <v>76710</v>
      </c>
      <c r="H45" s="45"/>
      <c r="I45" s="45"/>
      <c r="J45" s="45"/>
      <c r="K45" s="143">
        <f t="shared" si="5"/>
        <v>2746201.7399999998</v>
      </c>
      <c r="L45" s="524">
        <v>142287.673478499</v>
      </c>
      <c r="M45" s="45">
        <v>93689.46309366805</v>
      </c>
      <c r="N45" s="45">
        <v>45545.229206120224</v>
      </c>
      <c r="O45" s="45">
        <v>2731.9558679389593</v>
      </c>
      <c r="P45" s="45">
        <v>3313.1845169902845</v>
      </c>
      <c r="Q45" s="45"/>
      <c r="R45" s="45"/>
      <c r="S45" s="45"/>
      <c r="T45" s="143">
        <f t="shared" si="6"/>
        <v>284254.3216462262</v>
      </c>
      <c r="U45" s="144">
        <f t="shared" si="7"/>
        <v>3030456.061646226</v>
      </c>
    </row>
  </sheetData>
  <sheetProtection/>
  <mergeCells count="5">
    <mergeCell ref="A4:A5"/>
    <mergeCell ref="C4:K4"/>
    <mergeCell ref="L4:T4"/>
    <mergeCell ref="U4:U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PageLayoutView="0" workbookViewId="0" topLeftCell="C4">
      <selection activeCell="A11" sqref="A11:IV11"/>
    </sheetView>
  </sheetViews>
  <sheetFormatPr defaultColWidth="9.140625" defaultRowHeight="15"/>
  <cols>
    <col min="1" max="1" width="9.28125" style="81" bestFit="1" customWidth="1"/>
    <col min="2" max="2" width="96.8515625" style="2" bestFit="1" customWidth="1"/>
    <col min="3" max="4" width="18.7109375" style="2" bestFit="1" customWidth="1"/>
    <col min="5" max="6" width="16.8515625" style="2" bestFit="1" customWidth="1"/>
    <col min="7" max="7" width="18.7109375" style="2" bestFit="1" customWidth="1"/>
    <col min="8" max="8" width="14.140625" style="2" bestFit="1" customWidth="1"/>
    <col min="9" max="9" width="27.421875" style="207" bestFit="1" customWidth="1"/>
    <col min="10" max="10" width="16.8515625" style="207" bestFit="1" customWidth="1"/>
    <col min="11" max="16384" width="9.140625" style="2" customWidth="1"/>
  </cols>
  <sheetData>
    <row r="1" spans="1:7" ht="23.25">
      <c r="A1" s="119" t="s">
        <v>200</v>
      </c>
      <c r="C1" s="278"/>
      <c r="D1" s="278"/>
      <c r="E1" s="278"/>
      <c r="F1" s="278"/>
      <c r="G1" s="278"/>
    </row>
    <row r="2" spans="2:10" ht="23.25">
      <c r="B2" s="119"/>
      <c r="C2" s="120"/>
      <c r="D2" s="120"/>
      <c r="E2" s="120"/>
      <c r="F2" s="120"/>
      <c r="G2" s="120"/>
      <c r="H2" s="121"/>
      <c r="I2" s="268"/>
      <c r="J2" s="122" t="s">
        <v>24</v>
      </c>
    </row>
    <row r="3" spans="1:10" ht="23.25">
      <c r="A3" s="123" t="s">
        <v>47</v>
      </c>
      <c r="B3" s="123" t="s">
        <v>8</v>
      </c>
      <c r="C3" s="123" t="s">
        <v>1</v>
      </c>
      <c r="D3" s="123" t="s">
        <v>2</v>
      </c>
      <c r="E3" s="123" t="s">
        <v>3</v>
      </c>
      <c r="F3" s="123" t="s">
        <v>11</v>
      </c>
      <c r="G3" s="123" t="s">
        <v>12</v>
      </c>
      <c r="H3" s="123" t="s">
        <v>13</v>
      </c>
      <c r="I3" s="123" t="s">
        <v>14</v>
      </c>
      <c r="J3" s="123" t="s">
        <v>38</v>
      </c>
    </row>
    <row r="4" spans="1:10" ht="24" thickBot="1">
      <c r="A4" s="61"/>
      <c r="B4" s="124" t="s">
        <v>12</v>
      </c>
      <c r="C4" s="204">
        <f>SUM(C6:C2030)</f>
        <v>684327097.84</v>
      </c>
      <c r="D4" s="204">
        <f>SUM(D6:D2030)</f>
        <v>1600772.3799999997</v>
      </c>
      <c r="E4" s="204">
        <f>SUM(E6:E2030)</f>
        <v>3672210858.858616</v>
      </c>
      <c r="F4" s="204">
        <f>SUM(F6:F2030)</f>
        <v>101970099.92000002</v>
      </c>
      <c r="G4" s="204">
        <f>SUM(G6:G2030)</f>
        <v>4460108828.998614</v>
      </c>
      <c r="H4" s="205"/>
      <c r="I4" s="269"/>
      <c r="J4" s="206"/>
    </row>
    <row r="5" spans="1:10" ht="24" thickTop="1">
      <c r="A5" s="200"/>
      <c r="B5" s="201" t="s">
        <v>61</v>
      </c>
      <c r="C5" s="202"/>
      <c r="D5" s="202"/>
      <c r="E5" s="202"/>
      <c r="F5" s="202"/>
      <c r="G5" s="202"/>
      <c r="H5" s="203"/>
      <c r="I5" s="270"/>
      <c r="J5" s="208"/>
    </row>
    <row r="6" spans="1:10" ht="23.25">
      <c r="A6" s="61">
        <v>1</v>
      </c>
      <c r="B6" s="512" t="s">
        <v>212</v>
      </c>
      <c r="C6" s="125">
        <v>17653139.036254887</v>
      </c>
      <c r="D6" s="125">
        <v>42913.99655491112</v>
      </c>
      <c r="E6" s="115">
        <v>1390925.7646924227</v>
      </c>
      <c r="F6" s="115">
        <v>2036408.592298391</v>
      </c>
      <c r="G6" s="126">
        <f>SUM(C6:F6)</f>
        <v>21123387.389800612</v>
      </c>
      <c r="H6" s="115">
        <v>22</v>
      </c>
      <c r="I6" s="271" t="s">
        <v>255</v>
      </c>
      <c r="J6" s="279">
        <f>G6/H6</f>
        <v>960153.9722636641</v>
      </c>
    </row>
    <row r="7" spans="1:10" ht="23.25">
      <c r="A7" s="61">
        <v>2</v>
      </c>
      <c r="B7" s="512" t="s">
        <v>223</v>
      </c>
      <c r="C7" s="125">
        <v>3401420.292152356</v>
      </c>
      <c r="D7" s="125">
        <v>7503.276522731525</v>
      </c>
      <c r="E7" s="115">
        <v>182677.03325921425</v>
      </c>
      <c r="F7" s="115">
        <v>121015.07442765612</v>
      </c>
      <c r="G7" s="126">
        <f>SUM(C7:F7)</f>
        <v>3712615.6763619576</v>
      </c>
      <c r="H7" s="115">
        <v>21</v>
      </c>
      <c r="I7" s="271" t="s">
        <v>15</v>
      </c>
      <c r="J7" s="279">
        <f aca="true" t="shared" si="0" ref="J7:J37">G7/H7</f>
        <v>176791.22268390274</v>
      </c>
    </row>
    <row r="8" spans="1:10" ht="23.25">
      <c r="A8" s="61">
        <v>3</v>
      </c>
      <c r="B8" s="512" t="s">
        <v>224</v>
      </c>
      <c r="C8" s="125">
        <v>6529466.840274432</v>
      </c>
      <c r="D8" s="125">
        <v>15154.839142750234</v>
      </c>
      <c r="E8" s="115">
        <v>434249.1765397568</v>
      </c>
      <c r="F8" s="115">
        <v>864114.0601902388</v>
      </c>
      <c r="G8" s="126">
        <f aca="true" t="shared" si="1" ref="G8:G37">SUM(C8:F8)</f>
        <v>7842984.916147177</v>
      </c>
      <c r="H8" s="115">
        <v>415</v>
      </c>
      <c r="I8" s="271" t="s">
        <v>17</v>
      </c>
      <c r="J8" s="279">
        <f t="shared" si="0"/>
        <v>18898.75883408958</v>
      </c>
    </row>
    <row r="9" spans="1:10" ht="23.25">
      <c r="A9" s="61">
        <v>4</v>
      </c>
      <c r="B9" s="512" t="s">
        <v>225</v>
      </c>
      <c r="C9" s="125">
        <v>3992971.647309287</v>
      </c>
      <c r="D9" s="125">
        <v>8808.194178858746</v>
      </c>
      <c r="E9" s="115">
        <v>214446.95208690365</v>
      </c>
      <c r="F9" s="115">
        <v>142061.17432811807</v>
      </c>
      <c r="G9" s="126">
        <f t="shared" si="1"/>
        <v>4358287.967903167</v>
      </c>
      <c r="H9" s="115">
        <v>131</v>
      </c>
      <c r="I9" s="271" t="s">
        <v>17</v>
      </c>
      <c r="J9" s="279">
        <f t="shared" si="0"/>
        <v>33269.373800787536</v>
      </c>
    </row>
    <row r="10" spans="1:10" ht="23.25">
      <c r="A10" s="61">
        <v>5</v>
      </c>
      <c r="B10" s="512" t="s">
        <v>226</v>
      </c>
      <c r="C10" s="125">
        <v>739439.1939461642</v>
      </c>
      <c r="D10" s="125">
        <v>1631.147070159027</v>
      </c>
      <c r="E10" s="115">
        <v>39712.39853461179</v>
      </c>
      <c r="F10" s="115">
        <v>26307.624875577418</v>
      </c>
      <c r="G10" s="126">
        <f t="shared" si="1"/>
        <v>807090.3644265124</v>
      </c>
      <c r="H10" s="115">
        <v>18</v>
      </c>
      <c r="I10" s="271" t="s">
        <v>267</v>
      </c>
      <c r="J10" s="279">
        <f t="shared" si="0"/>
        <v>44838.35357925069</v>
      </c>
    </row>
    <row r="11" spans="1:10" ht="23.25">
      <c r="A11" s="61">
        <v>6</v>
      </c>
      <c r="B11" s="512" t="s">
        <v>232</v>
      </c>
      <c r="C11" s="125">
        <v>33485693.883781333</v>
      </c>
      <c r="D11" s="125">
        <v>74676.87859382601</v>
      </c>
      <c r="E11" s="115">
        <v>2222906.743720954</v>
      </c>
      <c r="F11" s="115">
        <v>5175268.167318897</v>
      </c>
      <c r="G11" s="126">
        <f t="shared" si="1"/>
        <v>40958545.67341501</v>
      </c>
      <c r="H11" s="115">
        <v>14956</v>
      </c>
      <c r="I11" s="271" t="s">
        <v>255</v>
      </c>
      <c r="J11" s="279">
        <f t="shared" si="0"/>
        <v>2738.6029468718248</v>
      </c>
    </row>
    <row r="12" spans="1:10" ht="23.25">
      <c r="A12" s="61">
        <v>7</v>
      </c>
      <c r="B12" s="512" t="s">
        <v>233</v>
      </c>
      <c r="C12" s="125">
        <v>11408494.307894219</v>
      </c>
      <c r="D12" s="125">
        <v>24837.921295603366</v>
      </c>
      <c r="E12" s="115">
        <v>767823.2387724976</v>
      </c>
      <c r="F12" s="115">
        <v>1205027.1495533334</v>
      </c>
      <c r="G12" s="126">
        <f t="shared" si="1"/>
        <v>13406182.617515653</v>
      </c>
      <c r="H12" s="115">
        <v>9</v>
      </c>
      <c r="I12" s="271" t="s">
        <v>256</v>
      </c>
      <c r="J12" s="279">
        <f t="shared" si="0"/>
        <v>1489575.8463906283</v>
      </c>
    </row>
    <row r="13" spans="1:10" ht="23.25">
      <c r="A13" s="61">
        <v>8</v>
      </c>
      <c r="B13" s="512" t="s">
        <v>353</v>
      </c>
      <c r="C13" s="125">
        <v>8289967.193311317</v>
      </c>
      <c r="D13" s="125">
        <v>19567.53542787652</v>
      </c>
      <c r="E13" s="115">
        <v>590762.370308419</v>
      </c>
      <c r="F13" s="115">
        <v>1497695.5060342238</v>
      </c>
      <c r="G13" s="126">
        <f t="shared" si="1"/>
        <v>10397992.605081836</v>
      </c>
      <c r="H13" s="115">
        <v>1032</v>
      </c>
      <c r="I13" s="271" t="s">
        <v>255</v>
      </c>
      <c r="J13" s="279">
        <f t="shared" si="0"/>
        <v>10075.57422973046</v>
      </c>
    </row>
    <row r="14" spans="1:10" ht="23.25">
      <c r="A14" s="61">
        <v>9</v>
      </c>
      <c r="B14" s="512" t="s">
        <v>201</v>
      </c>
      <c r="C14" s="125">
        <v>5957062.693554768</v>
      </c>
      <c r="D14" s="125">
        <v>12663.632708325535</v>
      </c>
      <c r="E14" s="115">
        <v>397487.82654144056</v>
      </c>
      <c r="F14" s="115">
        <v>244056.91620675556</v>
      </c>
      <c r="G14" s="126">
        <f t="shared" si="1"/>
        <v>6611271.069011291</v>
      </c>
      <c r="H14" s="115">
        <v>4</v>
      </c>
      <c r="I14" s="271" t="s">
        <v>257</v>
      </c>
      <c r="J14" s="279">
        <f t="shared" si="0"/>
        <v>1652817.7672528226</v>
      </c>
    </row>
    <row r="15" spans="1:10" ht="23.25">
      <c r="A15" s="61">
        <v>11</v>
      </c>
      <c r="B15" s="512" t="s">
        <v>202</v>
      </c>
      <c r="C15" s="285">
        <v>8935594.040332153</v>
      </c>
      <c r="D15" s="285">
        <v>18995.449062488304</v>
      </c>
      <c r="E15" s="285">
        <v>596231.7398121608</v>
      </c>
      <c r="F15" s="285">
        <v>366085.3743101333</v>
      </c>
      <c r="G15" s="318">
        <f>SUBTOTAL(9,C15:F15)</f>
        <v>9916906.603516938</v>
      </c>
      <c r="H15" s="115">
        <v>69</v>
      </c>
      <c r="I15" s="271" t="s">
        <v>255</v>
      </c>
      <c r="J15" s="279">
        <f t="shared" si="0"/>
        <v>143723.28410894112</v>
      </c>
    </row>
    <row r="16" spans="1:10" ht="23.25">
      <c r="A16" s="61">
        <v>12</v>
      </c>
      <c r="B16" s="512" t="s">
        <v>218</v>
      </c>
      <c r="C16" s="125">
        <v>5820587.14190104</v>
      </c>
      <c r="D16" s="125">
        <v>9608.939104209543</v>
      </c>
      <c r="E16" s="115">
        <v>238095.47082207672</v>
      </c>
      <c r="F16" s="115">
        <v>267214.89968521975</v>
      </c>
      <c r="G16" s="126">
        <f t="shared" si="1"/>
        <v>6335506.451512546</v>
      </c>
      <c r="H16" s="115">
        <v>3</v>
      </c>
      <c r="I16" s="271" t="s">
        <v>257</v>
      </c>
      <c r="J16" s="279">
        <f t="shared" si="0"/>
        <v>2111835.4838375156</v>
      </c>
    </row>
    <row r="17" spans="1:10" ht="23.25">
      <c r="A17" s="61">
        <v>13</v>
      </c>
      <c r="B17" s="512" t="s">
        <v>234</v>
      </c>
      <c r="C17" s="125">
        <v>3729760.099116959</v>
      </c>
      <c r="D17" s="125">
        <v>5545.900038540693</v>
      </c>
      <c r="E17" s="115">
        <v>156228.63671768008</v>
      </c>
      <c r="F17" s="115">
        <v>148093.7060769631</v>
      </c>
      <c r="G17" s="126">
        <f t="shared" si="1"/>
        <v>4039628.3419501428</v>
      </c>
      <c r="H17" s="115">
        <v>88</v>
      </c>
      <c r="I17" s="286" t="s">
        <v>255</v>
      </c>
      <c r="J17" s="279">
        <f t="shared" si="0"/>
        <v>45904.86752216071</v>
      </c>
    </row>
    <row r="18" spans="1:10" ht="23.25">
      <c r="A18" s="61">
        <v>14</v>
      </c>
      <c r="B18" s="512" t="s">
        <v>235</v>
      </c>
      <c r="C18" s="125">
        <v>14759518.120145757</v>
      </c>
      <c r="D18" s="125">
        <v>46265.262353601494</v>
      </c>
      <c r="E18" s="115">
        <v>1519991.3874544436</v>
      </c>
      <c r="F18" s="115">
        <v>946631.3501436503</v>
      </c>
      <c r="G18" s="126">
        <f>SUBTOTAL(9,C18:F18)</f>
        <v>17272406.12009745</v>
      </c>
      <c r="H18" s="115">
        <v>218</v>
      </c>
      <c r="I18" s="271" t="s">
        <v>258</v>
      </c>
      <c r="J18" s="279">
        <f t="shared" si="0"/>
        <v>79231.22073439197</v>
      </c>
    </row>
    <row r="19" spans="1:10" ht="23.25">
      <c r="A19" s="61">
        <v>15</v>
      </c>
      <c r="B19" s="512" t="s">
        <v>204</v>
      </c>
      <c r="C19" s="125">
        <v>43790513.846006736</v>
      </c>
      <c r="D19" s="125">
        <v>121431.4850684752</v>
      </c>
      <c r="E19" s="115">
        <v>3920224.984385781</v>
      </c>
      <c r="F19" s="115">
        <v>5381555.507737876</v>
      </c>
      <c r="G19" s="126">
        <f t="shared" si="1"/>
        <v>53213725.82319887</v>
      </c>
      <c r="H19" s="115">
        <v>268</v>
      </c>
      <c r="I19" s="271" t="s">
        <v>255</v>
      </c>
      <c r="J19" s="279">
        <f t="shared" si="0"/>
        <v>198558.6784447719</v>
      </c>
    </row>
    <row r="20" spans="1:10" ht="23.25">
      <c r="A20" s="61">
        <v>16</v>
      </c>
      <c r="B20" s="512" t="s">
        <v>236</v>
      </c>
      <c r="C20" s="125">
        <v>11069638.590109317</v>
      </c>
      <c r="D20" s="125">
        <v>34698.94676520112</v>
      </c>
      <c r="E20" s="115">
        <v>1139993.5405908327</v>
      </c>
      <c r="F20" s="115">
        <v>709973.5126077378</v>
      </c>
      <c r="G20" s="126">
        <f t="shared" si="1"/>
        <v>12954304.590073088</v>
      </c>
      <c r="H20" s="115">
        <v>2</v>
      </c>
      <c r="I20" s="271" t="s">
        <v>17</v>
      </c>
      <c r="J20" s="279">
        <f t="shared" si="0"/>
        <v>6477152.295036544</v>
      </c>
    </row>
    <row r="21" spans="1:10" ht="23.25">
      <c r="A21" s="61">
        <v>17</v>
      </c>
      <c r="B21" s="512" t="s">
        <v>237</v>
      </c>
      <c r="C21" s="125">
        <v>16604457.885163978</v>
      </c>
      <c r="D21" s="125">
        <v>52048.42014780168</v>
      </c>
      <c r="E21" s="115">
        <v>1709990.310886249</v>
      </c>
      <c r="F21" s="115">
        <v>1064960.2689116066</v>
      </c>
      <c r="G21" s="126">
        <f t="shared" si="1"/>
        <v>19431456.885109633</v>
      </c>
      <c r="H21" s="115">
        <v>26</v>
      </c>
      <c r="I21" s="271" t="s">
        <v>259</v>
      </c>
      <c r="J21" s="279">
        <f t="shared" si="0"/>
        <v>747363.7263503706</v>
      </c>
    </row>
    <row r="22" spans="1:10" ht="23.25">
      <c r="A22" s="61">
        <v>18</v>
      </c>
      <c r="B22" s="512" t="s">
        <v>238</v>
      </c>
      <c r="C22" s="125">
        <v>34123112.67470663</v>
      </c>
      <c r="D22" s="125">
        <v>86855.90674443403</v>
      </c>
      <c r="E22" s="115">
        <v>2672872.8379885876</v>
      </c>
      <c r="F22" s="115">
        <v>9722724.765231898</v>
      </c>
      <c r="G22" s="126">
        <f t="shared" si="1"/>
        <v>46605566.18467155</v>
      </c>
      <c r="H22" s="115">
        <v>109</v>
      </c>
      <c r="I22" s="271" t="s">
        <v>255</v>
      </c>
      <c r="J22" s="279">
        <f t="shared" si="0"/>
        <v>427574.00169423444</v>
      </c>
    </row>
    <row r="23" spans="1:10" ht="23.25">
      <c r="A23" s="61">
        <v>19</v>
      </c>
      <c r="B23" s="512" t="s">
        <v>205</v>
      </c>
      <c r="C23" s="125">
        <v>5506379.700769466</v>
      </c>
      <c r="D23" s="125">
        <v>13701.635389335828</v>
      </c>
      <c r="E23" s="115">
        <v>429998.04389073903</v>
      </c>
      <c r="F23" s="115">
        <v>1797579.7977283436</v>
      </c>
      <c r="G23" s="126">
        <f t="shared" si="1"/>
        <v>7747659.1777778845</v>
      </c>
      <c r="H23" s="115">
        <v>1</v>
      </c>
      <c r="I23" s="271" t="s">
        <v>17</v>
      </c>
      <c r="J23" s="279">
        <f t="shared" si="0"/>
        <v>7747659.1777778845</v>
      </c>
    </row>
    <row r="24" spans="1:10" ht="23.25">
      <c r="A24" s="61">
        <v>20</v>
      </c>
      <c r="B24" s="512" t="s">
        <v>239</v>
      </c>
      <c r="C24" s="125">
        <v>14042075.253029808</v>
      </c>
      <c r="D24" s="125">
        <v>26789.573758278766</v>
      </c>
      <c r="E24" s="115">
        <v>869998.2433239478</v>
      </c>
      <c r="F24" s="115">
        <v>1604176.983671902</v>
      </c>
      <c r="G24" s="126">
        <f t="shared" si="1"/>
        <v>16543040.053783936</v>
      </c>
      <c r="H24" s="115">
        <v>78605</v>
      </c>
      <c r="I24" s="271" t="s">
        <v>255</v>
      </c>
      <c r="J24" s="279">
        <f t="shared" si="0"/>
        <v>210.45785959905777</v>
      </c>
    </row>
    <row r="25" spans="1:10" ht="23.25">
      <c r="A25" s="61">
        <v>21</v>
      </c>
      <c r="B25" s="512" t="s">
        <v>207</v>
      </c>
      <c r="C25" s="125">
        <v>14038254.60486848</v>
      </c>
      <c r="D25" s="125">
        <v>21086.283034237604</v>
      </c>
      <c r="E25" s="115">
        <v>728547.3565159962</v>
      </c>
      <c r="F25" s="115">
        <v>949364.2133738425</v>
      </c>
      <c r="G25" s="126">
        <f t="shared" si="1"/>
        <v>15737252.457792554</v>
      </c>
      <c r="H25" s="115">
        <v>2244</v>
      </c>
      <c r="I25" s="271" t="s">
        <v>260</v>
      </c>
      <c r="J25" s="279">
        <f t="shared" si="0"/>
        <v>7013.035854631263</v>
      </c>
    </row>
    <row r="26" spans="1:10" ht="23.25">
      <c r="A26" s="61">
        <v>22</v>
      </c>
      <c r="B26" s="512" t="s">
        <v>209</v>
      </c>
      <c r="C26" s="125">
        <v>4144502.066094183</v>
      </c>
      <c r="D26" s="125">
        <v>6109.387208231993</v>
      </c>
      <c r="E26" s="115">
        <v>213383.84235565946</v>
      </c>
      <c r="F26" s="115">
        <v>276361.60060073104</v>
      </c>
      <c r="G26" s="126">
        <f t="shared" si="1"/>
        <v>4640356.896258805</v>
      </c>
      <c r="H26" s="115">
        <v>86</v>
      </c>
      <c r="I26" s="271" t="s">
        <v>261</v>
      </c>
      <c r="J26" s="279">
        <f t="shared" si="0"/>
        <v>53957.63832859076</v>
      </c>
    </row>
    <row r="27" spans="1:10" ht="23.25">
      <c r="A27" s="61">
        <v>23</v>
      </c>
      <c r="B27" s="512" t="s">
        <v>240</v>
      </c>
      <c r="C27" s="125">
        <v>20949317.161947224</v>
      </c>
      <c r="D27" s="125">
        <v>39377.69229579045</v>
      </c>
      <c r="E27" s="115">
        <v>1268804.340056408</v>
      </c>
      <c r="F27" s="115">
        <v>2375180.6484583253</v>
      </c>
      <c r="G27" s="126">
        <f t="shared" si="1"/>
        <v>24632679.842757747</v>
      </c>
      <c r="H27" s="115">
        <v>901071</v>
      </c>
      <c r="I27" s="271" t="s">
        <v>258</v>
      </c>
      <c r="J27" s="279">
        <f t="shared" si="0"/>
        <v>27.337113105135717</v>
      </c>
    </row>
    <row r="28" spans="1:10" ht="23.25">
      <c r="A28" s="61">
        <v>24</v>
      </c>
      <c r="B28" s="512" t="s">
        <v>241</v>
      </c>
      <c r="C28" s="125">
        <v>11978161.39197978</v>
      </c>
      <c r="D28" s="125">
        <v>19533.431674462117</v>
      </c>
      <c r="E28" s="115">
        <v>619558.7013378858</v>
      </c>
      <c r="F28" s="115">
        <v>823008.8049150137</v>
      </c>
      <c r="G28" s="126">
        <f t="shared" si="1"/>
        <v>13440262.329907142</v>
      </c>
      <c r="H28" s="115">
        <v>81</v>
      </c>
      <c r="I28" s="271" t="s">
        <v>261</v>
      </c>
      <c r="J28" s="279">
        <f t="shared" si="0"/>
        <v>165929.16456675483</v>
      </c>
    </row>
    <row r="29" spans="1:10" ht="23.25">
      <c r="A29" s="61">
        <v>25</v>
      </c>
      <c r="B29" s="512" t="s">
        <v>213</v>
      </c>
      <c r="C29" s="125">
        <v>17194105.034646083</v>
      </c>
      <c r="D29" s="125">
        <v>43131.60670420954</v>
      </c>
      <c r="E29" s="115">
        <v>1347874.354322077</v>
      </c>
      <c r="F29" s="115">
        <v>2146428.10682429</v>
      </c>
      <c r="G29" s="126">
        <f t="shared" si="1"/>
        <v>20731539.102496658</v>
      </c>
      <c r="H29" s="115">
        <v>9765744</v>
      </c>
      <c r="I29" s="271" t="s">
        <v>258</v>
      </c>
      <c r="J29" s="279">
        <f t="shared" si="0"/>
        <v>2.1228837354836108</v>
      </c>
    </row>
    <row r="30" spans="1:10" ht="23.25">
      <c r="A30" s="61">
        <v>26</v>
      </c>
      <c r="B30" s="512" t="s">
        <v>208</v>
      </c>
      <c r="C30" s="125">
        <v>16810610.298354182</v>
      </c>
      <c r="D30" s="125">
        <v>30963.50823573433</v>
      </c>
      <c r="E30" s="115">
        <v>3623333678.098442</v>
      </c>
      <c r="F30" s="115">
        <v>2447338.685715676</v>
      </c>
      <c r="G30" s="126">
        <f t="shared" si="1"/>
        <v>3642622590.590748</v>
      </c>
      <c r="H30" s="115">
        <v>217</v>
      </c>
      <c r="I30" s="271" t="s">
        <v>257</v>
      </c>
      <c r="J30" s="279">
        <f t="shared" si="0"/>
        <v>16786279.219312202</v>
      </c>
    </row>
    <row r="31" spans="1:10" ht="23.25">
      <c r="A31" s="61">
        <v>27</v>
      </c>
      <c r="B31" s="512" t="s">
        <v>210</v>
      </c>
      <c r="C31" s="125">
        <v>13983918.865741294</v>
      </c>
      <c r="D31" s="125">
        <v>25330.03385781104</v>
      </c>
      <c r="E31" s="115">
        <v>834022.7917965386</v>
      </c>
      <c r="F31" s="115">
        <v>1368633.5271848077</v>
      </c>
      <c r="G31" s="126">
        <f t="shared" si="1"/>
        <v>16211905.21858045</v>
      </c>
      <c r="H31" s="115">
        <v>16456</v>
      </c>
      <c r="I31" s="271" t="s">
        <v>255</v>
      </c>
      <c r="J31" s="279">
        <f t="shared" si="0"/>
        <v>985.1668217416413</v>
      </c>
    </row>
    <row r="32" spans="1:10" ht="23.25">
      <c r="A32" s="61">
        <v>28</v>
      </c>
      <c r="B32" s="512" t="s">
        <v>211</v>
      </c>
      <c r="C32" s="125">
        <v>4820021.687941291</v>
      </c>
      <c r="D32" s="125">
        <v>10264.166373433116</v>
      </c>
      <c r="E32" s="115">
        <v>304421.9960880262</v>
      </c>
      <c r="F32" s="115">
        <v>658832.4855661276</v>
      </c>
      <c r="G32" s="126">
        <f t="shared" si="1"/>
        <v>5793540.335968878</v>
      </c>
      <c r="H32" s="115">
        <v>7</v>
      </c>
      <c r="I32" s="271" t="s">
        <v>255</v>
      </c>
      <c r="J32" s="279">
        <f t="shared" si="0"/>
        <v>827648.6194241254</v>
      </c>
    </row>
    <row r="33" spans="1:10" ht="23.25">
      <c r="A33" s="61">
        <v>29</v>
      </c>
      <c r="B33" s="512" t="s">
        <v>242</v>
      </c>
      <c r="C33" s="125">
        <v>1366149.6669764263</v>
      </c>
      <c r="D33" s="125">
        <v>3114.00804303087</v>
      </c>
      <c r="E33" s="115">
        <v>97979.05154789521</v>
      </c>
      <c r="F33" s="115">
        <v>330130.9700382598</v>
      </c>
      <c r="G33" s="126">
        <f t="shared" si="1"/>
        <v>1797373.6966056123</v>
      </c>
      <c r="H33" s="115">
        <v>143</v>
      </c>
      <c r="I33" s="271" t="s">
        <v>255</v>
      </c>
      <c r="J33" s="279">
        <f t="shared" si="0"/>
        <v>12569.046829409875</v>
      </c>
    </row>
    <row r="34" spans="1:10" ht="23.25">
      <c r="A34" s="61">
        <v>30</v>
      </c>
      <c r="B34" s="512" t="s">
        <v>214</v>
      </c>
      <c r="C34" s="115">
        <v>16433423.818712123</v>
      </c>
      <c r="D34" s="127">
        <v>44872.397895416274</v>
      </c>
      <c r="E34" s="115">
        <v>1377099.497367072</v>
      </c>
      <c r="F34" s="115">
        <v>1878478.12791564</v>
      </c>
      <c r="G34" s="126">
        <f t="shared" si="1"/>
        <v>19733873.84189025</v>
      </c>
      <c r="H34" s="115">
        <v>131</v>
      </c>
      <c r="I34" s="271" t="s">
        <v>17</v>
      </c>
      <c r="J34" s="279">
        <f t="shared" si="0"/>
        <v>150640.25833504007</v>
      </c>
    </row>
    <row r="35" spans="1:10" ht="23.25">
      <c r="A35" s="61">
        <v>31</v>
      </c>
      <c r="B35" s="512" t="s">
        <v>215</v>
      </c>
      <c r="C35" s="115">
        <v>13265263.363544498</v>
      </c>
      <c r="D35" s="127">
        <v>33319.886060430304</v>
      </c>
      <c r="E35" s="115">
        <v>1026023.127952479</v>
      </c>
      <c r="F35" s="115">
        <v>1955673.4824779355</v>
      </c>
      <c r="G35" s="126">
        <f t="shared" si="1"/>
        <v>16280279.860035341</v>
      </c>
      <c r="H35" s="128">
        <v>34</v>
      </c>
      <c r="I35" s="271" t="s">
        <v>262</v>
      </c>
      <c r="J35" s="279">
        <f t="shared" si="0"/>
        <v>478831.76058927475</v>
      </c>
    </row>
    <row r="36" spans="1:10" ht="23.25">
      <c r="A36" s="61">
        <v>32</v>
      </c>
      <c r="B36" s="512" t="s">
        <v>206</v>
      </c>
      <c r="C36" s="115">
        <v>73884136.87842698</v>
      </c>
      <c r="D36" s="127">
        <v>192993.23823124412</v>
      </c>
      <c r="E36" s="115">
        <v>5986957.912606081</v>
      </c>
      <c r="F36" s="115">
        <v>14670100.268042497</v>
      </c>
      <c r="G36" s="126">
        <f t="shared" si="1"/>
        <v>94734188.2973068</v>
      </c>
      <c r="H36" s="129">
        <v>3041</v>
      </c>
      <c r="I36" s="271" t="s">
        <v>255</v>
      </c>
      <c r="J36" s="279">
        <f t="shared" si="0"/>
        <v>31152.31446803907</v>
      </c>
    </row>
    <row r="37" spans="1:10" ht="23.25">
      <c r="A37" s="61">
        <v>33</v>
      </c>
      <c r="B37" s="512" t="s">
        <v>217</v>
      </c>
      <c r="C37" s="115">
        <v>19075434.126485124</v>
      </c>
      <c r="D37" s="127">
        <v>40102.417657811035</v>
      </c>
      <c r="E37" s="115">
        <v>1202110.6942765203</v>
      </c>
      <c r="F37" s="115">
        <v>2081280.7188269775</v>
      </c>
      <c r="G37" s="126">
        <f t="shared" si="1"/>
        <v>22398927.95724643</v>
      </c>
      <c r="H37" s="129">
        <v>9491</v>
      </c>
      <c r="I37" s="271" t="s">
        <v>255</v>
      </c>
      <c r="J37" s="279">
        <f t="shared" si="0"/>
        <v>2360.0176964752322</v>
      </c>
    </row>
    <row r="38" spans="1:10" ht="23.25">
      <c r="A38" s="200"/>
      <c r="B38" s="201" t="s">
        <v>62</v>
      </c>
      <c r="C38" s="211"/>
      <c r="D38" s="211"/>
      <c r="E38" s="211"/>
      <c r="F38" s="211"/>
      <c r="G38" s="212"/>
      <c r="H38" s="213"/>
      <c r="I38" s="270"/>
      <c r="J38" s="214"/>
    </row>
    <row r="39" spans="1:10" ht="23.25">
      <c r="A39" s="61">
        <v>1</v>
      </c>
      <c r="B39" s="280" t="s">
        <v>243</v>
      </c>
      <c r="C39" s="130">
        <v>636921.9316540052</v>
      </c>
      <c r="D39" s="281">
        <v>1112.1457296538822</v>
      </c>
      <c r="E39" s="130">
        <v>33938.01815996258</v>
      </c>
      <c r="F39" s="130">
        <v>47779.17230153005</v>
      </c>
      <c r="G39" s="126">
        <f aca="true" t="shared" si="2" ref="G39:G58">SUM(C39:F39)</f>
        <v>719751.2678451517</v>
      </c>
      <c r="H39" s="130">
        <v>5</v>
      </c>
      <c r="I39" s="283" t="s">
        <v>18</v>
      </c>
      <c r="J39" s="210">
        <f>G39/H39</f>
        <v>143950.25356903035</v>
      </c>
    </row>
    <row r="40" spans="1:10" ht="23.25">
      <c r="A40" s="61">
        <v>2</v>
      </c>
      <c r="B40" s="509" t="s">
        <v>244</v>
      </c>
      <c r="C40" s="130">
        <v>2950684.7456551655</v>
      </c>
      <c r="D40" s="281">
        <v>9208.566641534144</v>
      </c>
      <c r="E40" s="130">
        <v>248507.5737044902</v>
      </c>
      <c r="F40" s="130">
        <v>125877.28485666886</v>
      </c>
      <c r="G40" s="126">
        <f t="shared" si="2"/>
        <v>3334278.170857859</v>
      </c>
      <c r="H40" s="130">
        <v>1</v>
      </c>
      <c r="I40" s="283" t="s">
        <v>19</v>
      </c>
      <c r="J40" s="210">
        <f aca="true" t="shared" si="3" ref="J40:J60">G40/H40</f>
        <v>3334278.170857859</v>
      </c>
    </row>
    <row r="41" spans="1:10" ht="23.25">
      <c r="A41" s="61">
        <v>3</v>
      </c>
      <c r="B41" s="510" t="s">
        <v>245</v>
      </c>
      <c r="C41" s="125">
        <v>1930305.4294057821</v>
      </c>
      <c r="D41" s="282">
        <v>4567.211796445276</v>
      </c>
      <c r="E41" s="125">
        <v>157363.86489691297</v>
      </c>
      <c r="F41" s="125">
        <v>98702.15145161675</v>
      </c>
      <c r="G41" s="126">
        <f t="shared" si="2"/>
        <v>2190938.6575507573</v>
      </c>
      <c r="H41" s="125">
        <v>761</v>
      </c>
      <c r="I41" s="284" t="s">
        <v>265</v>
      </c>
      <c r="J41" s="210">
        <f t="shared" si="3"/>
        <v>2879.025831209931</v>
      </c>
    </row>
    <row r="42" spans="1:10" ht="23.25">
      <c r="A42" s="61">
        <v>4</v>
      </c>
      <c r="B42" s="509" t="s">
        <v>246</v>
      </c>
      <c r="C42" s="130">
        <v>1902152.9378342628</v>
      </c>
      <c r="D42" s="281">
        <v>6554.245500093546</v>
      </c>
      <c r="E42" s="130">
        <v>199068.47730271277</v>
      </c>
      <c r="F42" s="130">
        <v>947703.2063636844</v>
      </c>
      <c r="G42" s="126">
        <f t="shared" si="2"/>
        <v>3055478.8670007535</v>
      </c>
      <c r="H42" s="130">
        <v>107342</v>
      </c>
      <c r="I42" s="283" t="s">
        <v>16</v>
      </c>
      <c r="J42" s="210">
        <f t="shared" si="3"/>
        <v>28.464896005298517</v>
      </c>
    </row>
    <row r="43" spans="1:10" s="322" customFormat="1" ht="23.25" customHeight="1">
      <c r="A43" s="289">
        <v>5</v>
      </c>
      <c r="B43" s="511" t="s">
        <v>247</v>
      </c>
      <c r="C43" s="319">
        <v>877916.7405388905</v>
      </c>
      <c r="D43" s="320">
        <v>3025.0363846585597</v>
      </c>
      <c r="E43" s="319">
        <v>91877.75875509821</v>
      </c>
      <c r="F43" s="319">
        <v>437401.4798601621</v>
      </c>
      <c r="G43" s="210">
        <f t="shared" si="2"/>
        <v>1410221.0155388094</v>
      </c>
      <c r="H43" s="319">
        <v>106331</v>
      </c>
      <c r="I43" s="321" t="s">
        <v>22</v>
      </c>
      <c r="J43" s="210">
        <f t="shared" si="3"/>
        <v>13.262557631723668</v>
      </c>
    </row>
    <row r="44" spans="1:10" ht="23.25">
      <c r="A44" s="61">
        <v>6</v>
      </c>
      <c r="B44" s="509" t="s">
        <v>248</v>
      </c>
      <c r="C44" s="130">
        <v>14177022.007427206</v>
      </c>
      <c r="D44" s="281">
        <v>28648.873995884005</v>
      </c>
      <c r="E44" s="130">
        <v>951593.9177806405</v>
      </c>
      <c r="F44" s="130">
        <v>583121.784787414</v>
      </c>
      <c r="G44" s="126">
        <f t="shared" si="2"/>
        <v>15740386.583991146</v>
      </c>
      <c r="H44" s="130">
        <v>12283</v>
      </c>
      <c r="I44" s="283" t="s">
        <v>268</v>
      </c>
      <c r="J44" s="210">
        <f t="shared" si="3"/>
        <v>1281.477373930729</v>
      </c>
    </row>
    <row r="45" spans="1:10" ht="23.25">
      <c r="A45" s="61">
        <v>7</v>
      </c>
      <c r="B45" s="510" t="s">
        <v>249</v>
      </c>
      <c r="C45" s="125">
        <v>4931138.089539898</v>
      </c>
      <c r="D45" s="125">
        <v>9964.825737698784</v>
      </c>
      <c r="E45" s="125">
        <v>330989.18879326625</v>
      </c>
      <c r="F45" s="125">
        <v>202824.96862170924</v>
      </c>
      <c r="G45" s="126">
        <f t="shared" si="2"/>
        <v>5474917.072692572</v>
      </c>
      <c r="H45" s="125">
        <v>1358</v>
      </c>
      <c r="I45" s="284" t="s">
        <v>269</v>
      </c>
      <c r="J45" s="210">
        <f t="shared" si="3"/>
        <v>4031.603146312645</v>
      </c>
    </row>
    <row r="46" spans="1:10" ht="23.25">
      <c r="A46" s="61">
        <v>8</v>
      </c>
      <c r="B46" s="510" t="s">
        <v>250</v>
      </c>
      <c r="C46" s="125">
        <v>9400982.10406097</v>
      </c>
      <c r="D46" s="125">
        <v>21709.084642843784</v>
      </c>
      <c r="E46" s="125">
        <v>630579.9412424696</v>
      </c>
      <c r="F46" s="125">
        <v>312380.6814258667</v>
      </c>
      <c r="G46" s="126">
        <f t="shared" si="2"/>
        <v>10365651.81137215</v>
      </c>
      <c r="H46" s="125">
        <v>19996</v>
      </c>
      <c r="I46" s="284" t="s">
        <v>263</v>
      </c>
      <c r="J46" s="210">
        <f t="shared" si="3"/>
        <v>518.3862678221719</v>
      </c>
    </row>
    <row r="47" spans="1:10" ht="23.25">
      <c r="A47" s="61">
        <v>9</v>
      </c>
      <c r="B47" s="510" t="s">
        <v>251</v>
      </c>
      <c r="C47" s="125">
        <v>3029471.593785635</v>
      </c>
      <c r="D47" s="125">
        <v>7117.732669784846</v>
      </c>
      <c r="E47" s="125">
        <v>206940.87942376052</v>
      </c>
      <c r="F47" s="125">
        <v>99704.07632979234</v>
      </c>
      <c r="G47" s="126">
        <f t="shared" si="2"/>
        <v>3343234.2822089726</v>
      </c>
      <c r="H47" s="125">
        <v>1083</v>
      </c>
      <c r="I47" s="284" t="s">
        <v>23</v>
      </c>
      <c r="J47" s="210">
        <f t="shared" si="3"/>
        <v>3087.012264274213</v>
      </c>
    </row>
    <row r="48" spans="1:10" ht="23.25">
      <c r="A48" s="61">
        <v>10</v>
      </c>
      <c r="B48" s="510" t="s">
        <v>229</v>
      </c>
      <c r="C48" s="125">
        <v>3184609.6582700256</v>
      </c>
      <c r="D48" s="125">
        <v>5560.728648269411</v>
      </c>
      <c r="E48" s="125">
        <v>169690.09079981287</v>
      </c>
      <c r="F48" s="125">
        <v>238895.8615076503</v>
      </c>
      <c r="G48" s="126">
        <f t="shared" si="2"/>
        <v>3598756.3392257583</v>
      </c>
      <c r="H48" s="125">
        <v>1</v>
      </c>
      <c r="I48" s="284" t="s">
        <v>19</v>
      </c>
      <c r="J48" s="210">
        <f t="shared" si="3"/>
        <v>3598756.3392257583</v>
      </c>
    </row>
    <row r="49" spans="1:10" ht="23.25">
      <c r="A49" s="61">
        <v>11</v>
      </c>
      <c r="B49" s="510" t="s">
        <v>227</v>
      </c>
      <c r="C49" s="125">
        <v>4105185.2285237</v>
      </c>
      <c r="D49" s="125">
        <v>4359.611260243218</v>
      </c>
      <c r="E49" s="125">
        <v>135144.40694705333</v>
      </c>
      <c r="F49" s="125">
        <v>2084460.1434219966</v>
      </c>
      <c r="G49" s="126">
        <f t="shared" si="2"/>
        <v>6329149.390152993</v>
      </c>
      <c r="H49" s="125">
        <v>245</v>
      </c>
      <c r="I49" s="284" t="s">
        <v>20</v>
      </c>
      <c r="J49" s="210">
        <f t="shared" si="3"/>
        <v>25833.26281695099</v>
      </c>
    </row>
    <row r="50" spans="1:10" ht="23.25">
      <c r="A50" s="61">
        <v>12</v>
      </c>
      <c r="B50" s="510" t="s">
        <v>252</v>
      </c>
      <c r="C50" s="125">
        <v>4105185.228523699</v>
      </c>
      <c r="D50" s="125">
        <v>4359.611260243218</v>
      </c>
      <c r="E50" s="125">
        <v>135144.40694705333</v>
      </c>
      <c r="F50" s="125">
        <v>2084460.1434219966</v>
      </c>
      <c r="G50" s="126">
        <f t="shared" si="2"/>
        <v>6329149.390152992</v>
      </c>
      <c r="H50" s="125">
        <v>3</v>
      </c>
      <c r="I50" s="284" t="s">
        <v>21</v>
      </c>
      <c r="J50" s="210">
        <f t="shared" si="3"/>
        <v>2109716.4633843307</v>
      </c>
    </row>
    <row r="51" spans="1:10" ht="23.25" customHeight="1">
      <c r="A51" s="61">
        <v>13</v>
      </c>
      <c r="B51" s="510" t="s">
        <v>220</v>
      </c>
      <c r="C51" s="125">
        <v>4096944.7891814886</v>
      </c>
      <c r="D51" s="125">
        <v>14116.836461739946</v>
      </c>
      <c r="E51" s="125">
        <v>428762.8741904583</v>
      </c>
      <c r="F51" s="125">
        <v>2041206.9060140895</v>
      </c>
      <c r="G51" s="126">
        <f t="shared" si="2"/>
        <v>6581031.405847777</v>
      </c>
      <c r="H51" s="125">
        <v>49770</v>
      </c>
      <c r="I51" s="284" t="s">
        <v>267</v>
      </c>
      <c r="J51" s="210">
        <f t="shared" si="3"/>
        <v>132.22888096941483</v>
      </c>
    </row>
    <row r="52" spans="1:10" ht="23.25">
      <c r="A52" s="61">
        <v>14</v>
      </c>
      <c r="B52" s="510" t="s">
        <v>230</v>
      </c>
      <c r="C52" s="125">
        <v>2547687.726616021</v>
      </c>
      <c r="D52" s="125">
        <v>4448.582918615529</v>
      </c>
      <c r="E52" s="125">
        <v>135752.07263985032</v>
      </c>
      <c r="F52" s="125">
        <v>191116.6892061202</v>
      </c>
      <c r="G52" s="126">
        <f t="shared" si="2"/>
        <v>2879005.071380607</v>
      </c>
      <c r="H52" s="125">
        <v>820340800</v>
      </c>
      <c r="I52" s="284" t="s">
        <v>270</v>
      </c>
      <c r="J52" s="210">
        <f t="shared" si="3"/>
        <v>0.0035095232022844735</v>
      </c>
    </row>
    <row r="53" spans="1:10" ht="23.25">
      <c r="A53" s="61">
        <v>15</v>
      </c>
      <c r="B53" s="510" t="s">
        <v>219</v>
      </c>
      <c r="C53" s="125">
        <v>1316875.110808336</v>
      </c>
      <c r="D53" s="125">
        <v>4537.55457698784</v>
      </c>
      <c r="E53" s="125">
        <v>137816.6381326473</v>
      </c>
      <c r="F53" s="125">
        <v>656102.2197902431</v>
      </c>
      <c r="G53" s="126">
        <v>2115331.5233082143</v>
      </c>
      <c r="H53" s="129">
        <v>1616</v>
      </c>
      <c r="I53" s="284" t="s">
        <v>266</v>
      </c>
      <c r="J53" s="210">
        <f t="shared" si="3"/>
        <v>1308.992279274885</v>
      </c>
    </row>
    <row r="54" spans="1:10" ht="23.25">
      <c r="A54" s="61">
        <v>16</v>
      </c>
      <c r="B54" s="509" t="s">
        <v>203</v>
      </c>
      <c r="C54" s="130">
        <v>130503426.9967127</v>
      </c>
      <c r="D54" s="281">
        <v>306281.5394387279</v>
      </c>
      <c r="E54" s="130">
        <v>9410424.142123107</v>
      </c>
      <c r="F54" s="130">
        <v>20769654.892513108</v>
      </c>
      <c r="G54" s="126">
        <f>SUM(C54:F54)</f>
        <v>160989787.57078764</v>
      </c>
      <c r="H54" s="130">
        <v>1</v>
      </c>
      <c r="I54" s="283" t="s">
        <v>21</v>
      </c>
      <c r="J54" s="210">
        <f t="shared" si="3"/>
        <v>160989787.57078764</v>
      </c>
    </row>
    <row r="55" spans="1:10" ht="23.25">
      <c r="A55" s="61">
        <v>17</v>
      </c>
      <c r="B55" s="509" t="s">
        <v>228</v>
      </c>
      <c r="C55" s="130">
        <v>6841975.380872832</v>
      </c>
      <c r="D55" s="281">
        <v>7266.01876707203</v>
      </c>
      <c r="E55" s="130">
        <v>225240.6782450889</v>
      </c>
      <c r="F55" s="130">
        <v>3474100.2390366606</v>
      </c>
      <c r="G55" s="126">
        <f>SUM(C55:F55)</f>
        <v>10548582.316921653</v>
      </c>
      <c r="H55" s="130">
        <v>3</v>
      </c>
      <c r="I55" s="283" t="s">
        <v>21</v>
      </c>
      <c r="J55" s="210">
        <f t="shared" si="3"/>
        <v>3516194.105640551</v>
      </c>
    </row>
    <row r="56" spans="1:10" ht="23.25">
      <c r="A56" s="61">
        <v>18</v>
      </c>
      <c r="B56" s="509" t="s">
        <v>221</v>
      </c>
      <c r="C56" s="130">
        <v>2194791.851347226</v>
      </c>
      <c r="D56" s="281">
        <v>7562.5909616464</v>
      </c>
      <c r="E56" s="130">
        <v>229694.39688774548</v>
      </c>
      <c r="F56" s="130">
        <v>1093503.699650405</v>
      </c>
      <c r="G56" s="126">
        <f>SUM(C56:F56)</f>
        <v>3525552.5388470227</v>
      </c>
      <c r="H56" s="130">
        <v>282</v>
      </c>
      <c r="I56" s="283" t="s">
        <v>267</v>
      </c>
      <c r="J56" s="210">
        <f t="shared" si="3"/>
        <v>12501.959357613556</v>
      </c>
    </row>
    <row r="57" spans="1:10" ht="23.25">
      <c r="A57" s="61">
        <v>19</v>
      </c>
      <c r="B57" s="509" t="s">
        <v>222</v>
      </c>
      <c r="C57" s="130">
        <v>1024236.1972953721</v>
      </c>
      <c r="D57" s="281">
        <v>3529.2091154349864</v>
      </c>
      <c r="E57" s="130">
        <v>107190.71854761457</v>
      </c>
      <c r="F57" s="130">
        <v>510301.72650352237</v>
      </c>
      <c r="G57" s="126">
        <f>SUM(C57:F57)</f>
        <v>1645257.8514619442</v>
      </c>
      <c r="H57" s="130">
        <v>9</v>
      </c>
      <c r="I57" s="283" t="s">
        <v>18</v>
      </c>
      <c r="J57" s="210">
        <f t="shared" si="3"/>
        <v>182806.42794021603</v>
      </c>
    </row>
    <row r="58" spans="1:10" ht="23.25">
      <c r="A58" s="61">
        <v>20</v>
      </c>
      <c r="B58" s="510" t="s">
        <v>253</v>
      </c>
      <c r="C58" s="125">
        <v>2009758.5495249769</v>
      </c>
      <c r="D58" s="282">
        <v>4626.52623536015</v>
      </c>
      <c r="E58" s="125">
        <v>145966.29502544433</v>
      </c>
      <c r="F58" s="125">
        <v>399993.633079701</v>
      </c>
      <c r="G58" s="126">
        <f t="shared" si="2"/>
        <v>2560345.0038654823</v>
      </c>
      <c r="H58" s="125">
        <v>4</v>
      </c>
      <c r="I58" s="284" t="s">
        <v>264</v>
      </c>
      <c r="J58" s="210">
        <f t="shared" si="3"/>
        <v>640086.2509663706</v>
      </c>
    </row>
    <row r="59" spans="1:10" ht="23.25">
      <c r="A59" s="61">
        <v>21</v>
      </c>
      <c r="B59" s="510" t="s">
        <v>231</v>
      </c>
      <c r="C59" s="125">
        <v>4290330.917172592</v>
      </c>
      <c r="D59" s="282">
        <v>7117.732669784846</v>
      </c>
      <c r="E59" s="125">
        <v>228424.4877237605</v>
      </c>
      <c r="F59" s="125">
        <v>196608.10772979233</v>
      </c>
      <c r="G59" s="126">
        <f>SUBTOTAL(9,C59:F59)</f>
        <v>4722481.24529593</v>
      </c>
      <c r="H59" s="125">
        <v>2</v>
      </c>
      <c r="I59" s="284" t="s">
        <v>271</v>
      </c>
      <c r="J59" s="210">
        <f t="shared" si="3"/>
        <v>2361240.622647965</v>
      </c>
    </row>
    <row r="60" spans="1:10" ht="23.25">
      <c r="A60" s="61">
        <v>22</v>
      </c>
      <c r="B60" s="510" t="s">
        <v>254</v>
      </c>
      <c r="C60" s="125">
        <v>486903.2197709073</v>
      </c>
      <c r="D60" s="282">
        <v>1201.1173880261927</v>
      </c>
      <c r="E60" s="125">
        <v>35669.565352759586</v>
      </c>
      <c r="F60" s="125">
        <v>92438.78084761462</v>
      </c>
      <c r="G60" s="126">
        <f>SUM(C60:F60)</f>
        <v>616212.6833593077</v>
      </c>
      <c r="H60" s="125">
        <v>30</v>
      </c>
      <c r="I60" s="284" t="s">
        <v>258</v>
      </c>
      <c r="J60" s="210">
        <f t="shared" si="3"/>
        <v>20540.42277864359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PageLayoutView="0" workbookViewId="0" topLeftCell="B13">
      <selection activeCell="A16" sqref="A16:IV16"/>
    </sheetView>
  </sheetViews>
  <sheetFormatPr defaultColWidth="9.140625" defaultRowHeight="15"/>
  <cols>
    <col min="1" max="1" width="9.28125" style="81" bestFit="1" customWidth="1"/>
    <col min="2" max="2" width="133.140625" style="2" bestFit="1" customWidth="1"/>
    <col min="3" max="3" width="19.421875" style="2" bestFit="1" customWidth="1"/>
    <col min="4" max="4" width="20.7109375" style="2" bestFit="1" customWidth="1"/>
    <col min="5" max="6" width="16.8515625" style="2" bestFit="1" customWidth="1"/>
    <col min="7" max="7" width="18.7109375" style="2" bestFit="1" customWidth="1"/>
    <col min="8" max="8" width="14.140625" style="2" bestFit="1" customWidth="1"/>
    <col min="9" max="9" width="8.421875" style="207" customWidth="1"/>
    <col min="10" max="10" width="17.57421875" style="207" bestFit="1" customWidth="1"/>
    <col min="11" max="16384" width="9.140625" style="2" customWidth="1"/>
  </cols>
  <sheetData>
    <row r="1" spans="1:9" ht="23.25">
      <c r="A1" s="101" t="s">
        <v>305</v>
      </c>
      <c r="B1" s="102"/>
      <c r="C1" s="102"/>
      <c r="D1" s="102"/>
      <c r="E1" s="102"/>
      <c r="F1" s="102"/>
      <c r="G1" s="102"/>
      <c r="H1" s="102"/>
      <c r="I1" s="102"/>
    </row>
    <row r="2" spans="2:10" ht="23.25">
      <c r="B2" s="103"/>
      <c r="C2" s="104"/>
      <c r="D2" s="104"/>
      <c r="E2" s="104"/>
      <c r="F2" s="104"/>
      <c r="G2" s="104"/>
      <c r="H2" s="104"/>
      <c r="I2" s="104"/>
      <c r="J2" s="105" t="s">
        <v>24</v>
      </c>
    </row>
    <row r="3" spans="1:10" ht="23.25">
      <c r="A3" s="608" t="s">
        <v>47</v>
      </c>
      <c r="B3" s="106" t="s">
        <v>36</v>
      </c>
      <c r="C3" s="107" t="s">
        <v>1</v>
      </c>
      <c r="D3" s="107" t="s">
        <v>2</v>
      </c>
      <c r="E3" s="107" t="s">
        <v>3</v>
      </c>
      <c r="F3" s="107" t="s">
        <v>11</v>
      </c>
      <c r="G3" s="107" t="s">
        <v>12</v>
      </c>
      <c r="H3" s="107" t="s">
        <v>13</v>
      </c>
      <c r="I3" s="107" t="s">
        <v>14</v>
      </c>
      <c r="J3" s="107" t="s">
        <v>38</v>
      </c>
    </row>
    <row r="4" spans="1:10" ht="24" thickBot="1">
      <c r="A4" s="609"/>
      <c r="B4" s="106" t="s">
        <v>12</v>
      </c>
      <c r="C4" s="215">
        <f>SUM(C5:C2011)</f>
        <v>684327097.8399999</v>
      </c>
      <c r="D4" s="215">
        <f>SUM(D5:D2011)</f>
        <v>1600772.3799999997</v>
      </c>
      <c r="E4" s="215">
        <f>SUM(E5:E2011)</f>
        <v>3672210858.8586154</v>
      </c>
      <c r="F4" s="215">
        <f>SUM(F5:F2011)</f>
        <v>101970099.91999999</v>
      </c>
      <c r="G4" s="215">
        <f>SUM(G5:G2011)</f>
        <v>4460108828.998615</v>
      </c>
      <c r="H4" s="181"/>
      <c r="I4" s="181"/>
      <c r="J4" s="181"/>
    </row>
    <row r="5" spans="1:10" ht="24" thickTop="1">
      <c r="A5" s="116">
        <v>1</v>
      </c>
      <c r="B5" s="513" t="s">
        <v>272</v>
      </c>
      <c r="C5" s="112">
        <v>15052345.8379202</v>
      </c>
      <c r="D5" s="112">
        <v>15985.241287558465</v>
      </c>
      <c r="E5" s="113">
        <v>495529.49213919556</v>
      </c>
      <c r="F5" s="113">
        <v>7643020.525880653</v>
      </c>
      <c r="G5" s="117">
        <f>SUM(C5:F5)</f>
        <v>23206881.09722761</v>
      </c>
      <c r="H5" s="118">
        <v>6</v>
      </c>
      <c r="I5" s="107" t="s">
        <v>21</v>
      </c>
      <c r="J5" s="216">
        <f>G5/H5</f>
        <v>3867813.5162046016</v>
      </c>
    </row>
    <row r="6" spans="1:10" ht="23.25">
      <c r="A6" s="116">
        <v>2</v>
      </c>
      <c r="B6" s="506" t="s">
        <v>273</v>
      </c>
      <c r="C6" s="112">
        <v>309797452.5313941</v>
      </c>
      <c r="D6" s="112">
        <v>751617.9689869038</v>
      </c>
      <c r="E6" s="113">
        <v>23215692.383420203</v>
      </c>
      <c r="F6" s="113">
        <v>48804841.7119932</v>
      </c>
      <c r="G6" s="117">
        <f aca="true" t="shared" si="0" ref="G6:G20">SUM(C6:F6)</f>
        <v>382569604.5957945</v>
      </c>
      <c r="H6" s="118">
        <v>14341</v>
      </c>
      <c r="I6" s="107" t="s">
        <v>255</v>
      </c>
      <c r="J6" s="216">
        <f aca="true" t="shared" si="1" ref="J6:J20">G6/H6</f>
        <v>26676.63374909661</v>
      </c>
    </row>
    <row r="7" spans="1:10" ht="23.25">
      <c r="A7" s="116">
        <v>3</v>
      </c>
      <c r="B7" s="506" t="s">
        <v>274</v>
      </c>
      <c r="C7" s="112">
        <v>15766081.991612991</v>
      </c>
      <c r="D7" s="112">
        <v>35217.948105706266</v>
      </c>
      <c r="E7" s="113">
        <v>945352.3504654818</v>
      </c>
      <c r="F7" s="113">
        <v>1011994.3176434035</v>
      </c>
      <c r="G7" s="117">
        <f t="shared" si="0"/>
        <v>17758646.60782758</v>
      </c>
      <c r="H7" s="118">
        <v>544</v>
      </c>
      <c r="I7" s="107" t="s">
        <v>17</v>
      </c>
      <c r="J7" s="216">
        <f t="shared" si="1"/>
        <v>32644.57097027129</v>
      </c>
    </row>
    <row r="8" spans="1:10" ht="23.25">
      <c r="A8" s="116">
        <v>4</v>
      </c>
      <c r="B8" s="514" t="s">
        <v>275</v>
      </c>
      <c r="C8" s="112">
        <v>13273908.697416892</v>
      </c>
      <c r="D8" s="112">
        <v>26068.69590308699</v>
      </c>
      <c r="E8" s="113">
        <v>824714.982589523</v>
      </c>
      <c r="F8" s="113">
        <v>3148076.0641538883</v>
      </c>
      <c r="G8" s="117">
        <f t="shared" si="0"/>
        <v>17272768.44006339</v>
      </c>
      <c r="H8" s="118">
        <v>131</v>
      </c>
      <c r="I8" s="107" t="s">
        <v>17</v>
      </c>
      <c r="J8" s="216">
        <f t="shared" si="1"/>
        <v>131853.19419895718</v>
      </c>
    </row>
    <row r="9" spans="1:10" ht="23.25">
      <c r="A9" s="116">
        <v>5</v>
      </c>
      <c r="B9" s="553" t="s">
        <v>484</v>
      </c>
      <c r="C9" s="112">
        <v>48030232.09980113</v>
      </c>
      <c r="D9" s="112">
        <v>86750.28138241344</v>
      </c>
      <c r="E9" s="113">
        <v>2820214.00116698</v>
      </c>
      <c r="F9" s="113">
        <v>4908384.4364584265</v>
      </c>
      <c r="G9" s="117">
        <f t="shared" si="0"/>
        <v>55845580.81880894</v>
      </c>
      <c r="H9" s="115">
        <v>901071</v>
      </c>
      <c r="I9" s="107" t="s">
        <v>258</v>
      </c>
      <c r="J9" s="216">
        <f t="shared" si="1"/>
        <v>61.97689285173859</v>
      </c>
    </row>
    <row r="10" spans="1:10" ht="23.25">
      <c r="A10" s="116">
        <v>8</v>
      </c>
      <c r="B10" s="552" t="s">
        <v>485</v>
      </c>
      <c r="C10" s="112">
        <v>21603207.7216754</v>
      </c>
      <c r="D10" s="112">
        <v>55282.428190832536</v>
      </c>
      <c r="E10" s="113">
        <v>1726965.7088649208</v>
      </c>
      <c r="F10" s="113">
        <v>4021166.3800605396</v>
      </c>
      <c r="G10" s="117">
        <f>SUM(C10:F10)</f>
        <v>27406622.23879169</v>
      </c>
      <c r="H10" s="118">
        <v>9765744</v>
      </c>
      <c r="I10" s="107" t="s">
        <v>258</v>
      </c>
      <c r="J10" s="216">
        <f>G10/H10</f>
        <v>2.8064039195366672</v>
      </c>
    </row>
    <row r="11" spans="1:10" ht="23.25">
      <c r="A11" s="116">
        <v>6</v>
      </c>
      <c r="B11" s="514" t="s">
        <v>277</v>
      </c>
      <c r="C11" s="112">
        <v>17561667.071502734</v>
      </c>
      <c r="D11" s="112">
        <v>32476.02642806361</v>
      </c>
      <c r="E11" s="113">
        <v>3623381531.16352</v>
      </c>
      <c r="F11" s="113">
        <v>2647206.4711571163</v>
      </c>
      <c r="G11" s="117">
        <f t="shared" si="0"/>
        <v>3643622880.732608</v>
      </c>
      <c r="H11" s="118">
        <v>221</v>
      </c>
      <c r="I11" s="107" t="s">
        <v>257</v>
      </c>
      <c r="J11" s="216">
        <f t="shared" si="1"/>
        <v>16486981.36078103</v>
      </c>
    </row>
    <row r="12" spans="1:10" ht="23.25">
      <c r="A12" s="116">
        <v>7</v>
      </c>
      <c r="B12" s="506" t="s">
        <v>278</v>
      </c>
      <c r="C12" s="112">
        <v>17653139.036254887</v>
      </c>
      <c r="D12" s="112">
        <v>42913.99655491112</v>
      </c>
      <c r="E12" s="113">
        <v>1390925.7646924227</v>
      </c>
      <c r="F12" s="113">
        <v>2036408.592298391</v>
      </c>
      <c r="G12" s="117">
        <f t="shared" si="0"/>
        <v>21123387.389800612</v>
      </c>
      <c r="H12" s="118">
        <v>85</v>
      </c>
      <c r="I12" s="107" t="s">
        <v>255</v>
      </c>
      <c r="J12" s="216">
        <f t="shared" si="1"/>
        <v>248510.4398800072</v>
      </c>
    </row>
    <row r="13" spans="1:10" ht="23.25">
      <c r="A13" s="116">
        <v>9</v>
      </c>
      <c r="B13" s="514" t="s">
        <v>279</v>
      </c>
      <c r="C13" s="112">
        <v>22252901.225810375</v>
      </c>
      <c r="D13" s="112">
        <v>52454.316394387264</v>
      </c>
      <c r="E13" s="113">
        <v>1638977.4914264733</v>
      </c>
      <c r="F13" s="113">
        <v>2056568.173905307</v>
      </c>
      <c r="G13" s="117">
        <f t="shared" si="0"/>
        <v>26000901.20753654</v>
      </c>
      <c r="H13" s="118">
        <v>1232455</v>
      </c>
      <c r="I13" s="107" t="s">
        <v>258</v>
      </c>
      <c r="J13" s="216">
        <f t="shared" si="1"/>
        <v>21.096836158347802</v>
      </c>
    </row>
    <row r="14" spans="1:10" ht="23.25">
      <c r="A14" s="116">
        <v>10</v>
      </c>
      <c r="B14" s="506" t="s">
        <v>280</v>
      </c>
      <c r="C14" s="112">
        <v>52830872.15764647</v>
      </c>
      <c r="D14" s="112">
        <v>129931.02068737136</v>
      </c>
      <c r="E14" s="113">
        <v>4006302.1864337707</v>
      </c>
      <c r="F14" s="113">
        <v>12747151.29887532</v>
      </c>
      <c r="G14" s="117">
        <f t="shared" si="0"/>
        <v>69714256.66364293</v>
      </c>
      <c r="H14" s="118">
        <v>2910</v>
      </c>
      <c r="I14" s="107" t="s">
        <v>255</v>
      </c>
      <c r="J14" s="216">
        <f t="shared" si="1"/>
        <v>23956.789231492414</v>
      </c>
    </row>
    <row r="15" spans="1:10" ht="23.25">
      <c r="A15" s="116">
        <v>11</v>
      </c>
      <c r="B15" s="514" t="s">
        <v>281</v>
      </c>
      <c r="C15" s="112">
        <v>101206448.71176353</v>
      </c>
      <c r="D15" s="112">
        <v>270963.1855728718</v>
      </c>
      <c r="E15" s="113">
        <v>8672649.195113283</v>
      </c>
      <c r="F15" s="113">
        <v>8785923.89465201</v>
      </c>
      <c r="G15" s="117">
        <f t="shared" si="0"/>
        <v>118935984.9871017</v>
      </c>
      <c r="H15" s="118">
        <v>22356</v>
      </c>
      <c r="I15" s="107" t="s">
        <v>255</v>
      </c>
      <c r="J15" s="216">
        <f t="shared" si="1"/>
        <v>5320.092368362038</v>
      </c>
    </row>
    <row r="16" spans="1:10" ht="23.25">
      <c r="A16" s="116">
        <v>12</v>
      </c>
      <c r="B16" s="514" t="s">
        <v>282</v>
      </c>
      <c r="C16" s="112">
        <v>21008363.6317154</v>
      </c>
      <c r="D16" s="112">
        <v>48511.769622825064</v>
      </c>
      <c r="E16" s="113">
        <v>1503191.1823957902</v>
      </c>
      <c r="F16" s="113">
        <v>1440786.2435274844</v>
      </c>
      <c r="G16" s="117">
        <f t="shared" si="0"/>
        <v>24000852.827261496</v>
      </c>
      <c r="H16" s="118">
        <v>75334</v>
      </c>
      <c r="I16" s="107" t="s">
        <v>255</v>
      </c>
      <c r="J16" s="216">
        <f t="shared" si="1"/>
        <v>318.59257210902774</v>
      </c>
    </row>
    <row r="17" spans="1:10" ht="23.25">
      <c r="A17" s="116">
        <v>13</v>
      </c>
      <c r="B17" s="514" t="s">
        <v>283</v>
      </c>
      <c r="C17" s="112">
        <v>13983918.865741294</v>
      </c>
      <c r="D17" s="112">
        <v>25330.03385781104</v>
      </c>
      <c r="E17" s="113">
        <v>834022.7917965386</v>
      </c>
      <c r="F17" s="113">
        <v>1368633.5271848077</v>
      </c>
      <c r="G17" s="117">
        <f t="shared" si="0"/>
        <v>16211905.21858045</v>
      </c>
      <c r="H17" s="118">
        <v>16438</v>
      </c>
      <c r="I17" s="107" t="s">
        <v>255</v>
      </c>
      <c r="J17" s="216">
        <f t="shared" si="1"/>
        <v>986.2456027850378</v>
      </c>
    </row>
    <row r="18" spans="1:10" ht="23.25">
      <c r="A18" s="116">
        <v>14</v>
      </c>
      <c r="B18" s="514" t="s">
        <v>284</v>
      </c>
      <c r="C18" s="112">
        <v>7292560.04291095</v>
      </c>
      <c r="D18" s="112">
        <v>13743.00651150608</v>
      </c>
      <c r="E18" s="113">
        <v>358468.9704336763</v>
      </c>
      <c r="F18" s="113">
        <v>603991.8518921423</v>
      </c>
      <c r="G18" s="117">
        <f t="shared" si="0"/>
        <v>8268763.871748275</v>
      </c>
      <c r="H18" s="118">
        <v>3</v>
      </c>
      <c r="I18" s="107" t="s">
        <v>257</v>
      </c>
      <c r="J18" s="216">
        <f t="shared" si="1"/>
        <v>2756254.623916092</v>
      </c>
    </row>
    <row r="19" spans="1:10" ht="23.25">
      <c r="A19" s="116">
        <v>15</v>
      </c>
      <c r="B19" s="514" t="s">
        <v>285</v>
      </c>
      <c r="C19" s="112">
        <v>2193976.528892329</v>
      </c>
      <c r="D19" s="112">
        <v>3262.294140318054</v>
      </c>
      <c r="E19" s="113">
        <v>91899.19806922358</v>
      </c>
      <c r="F19" s="113">
        <v>87113.94475115478</v>
      </c>
      <c r="G19" s="117">
        <f t="shared" si="0"/>
        <v>2376251.965853025</v>
      </c>
      <c r="H19" s="118">
        <v>44</v>
      </c>
      <c r="I19" s="107" t="s">
        <v>255</v>
      </c>
      <c r="J19" s="216">
        <f t="shared" si="1"/>
        <v>54005.72649665966</v>
      </c>
    </row>
    <row r="20" spans="1:10" ht="23.25">
      <c r="A20" s="116">
        <v>16</v>
      </c>
      <c r="B20" s="515" t="s">
        <v>286</v>
      </c>
      <c r="C20" s="112">
        <v>4820021.687941291</v>
      </c>
      <c r="D20" s="112">
        <v>10264.166373433116</v>
      </c>
      <c r="E20" s="113">
        <v>304421.9960880262</v>
      </c>
      <c r="F20" s="113">
        <v>658832.4855661276</v>
      </c>
      <c r="G20" s="117">
        <f t="shared" si="0"/>
        <v>5793540.335968878</v>
      </c>
      <c r="H20" s="118">
        <v>7</v>
      </c>
      <c r="I20" s="107" t="s">
        <v>255</v>
      </c>
      <c r="J20" s="216">
        <f t="shared" si="1"/>
        <v>827648.6194241254</v>
      </c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C1">
      <selection activeCell="H10" sqref="H10"/>
    </sheetView>
  </sheetViews>
  <sheetFormatPr defaultColWidth="9.140625" defaultRowHeight="15"/>
  <cols>
    <col min="1" max="1" width="9.28125" style="2" bestFit="1" customWidth="1"/>
    <col min="2" max="2" width="71.00390625" style="2" bestFit="1" customWidth="1"/>
    <col min="3" max="3" width="13.57421875" style="2" bestFit="1" customWidth="1"/>
    <col min="4" max="4" width="15.00390625" style="2" bestFit="1" customWidth="1"/>
    <col min="5" max="5" width="14.28125" style="2" bestFit="1" customWidth="1"/>
    <col min="6" max="6" width="13.00390625" style="2" bestFit="1" customWidth="1"/>
    <col min="7" max="7" width="18.7109375" style="2" bestFit="1" customWidth="1"/>
    <col min="8" max="8" width="9.00390625" style="2" bestFit="1" customWidth="1"/>
    <col min="9" max="9" width="10.421875" style="207" customWidth="1"/>
    <col min="10" max="10" width="15.140625" style="207" customWidth="1"/>
    <col min="11" max="16384" width="9.140625" style="2" customWidth="1"/>
  </cols>
  <sheetData>
    <row r="1" spans="1:9" ht="23.25">
      <c r="A1" s="101" t="s">
        <v>304</v>
      </c>
      <c r="B1" s="102"/>
      <c r="C1" s="102"/>
      <c r="D1" s="102"/>
      <c r="E1" s="102"/>
      <c r="F1" s="102"/>
      <c r="G1" s="102"/>
      <c r="H1" s="102"/>
      <c r="I1" s="102"/>
    </row>
    <row r="2" spans="2:10" ht="23.25">
      <c r="B2" s="103"/>
      <c r="C2" s="104"/>
      <c r="D2" s="104"/>
      <c r="E2" s="104"/>
      <c r="F2" s="104"/>
      <c r="G2" s="104"/>
      <c r="H2" s="104"/>
      <c r="I2" s="104"/>
      <c r="J2" s="105" t="s">
        <v>24</v>
      </c>
    </row>
    <row r="3" spans="1:10" ht="23.25">
      <c r="A3" s="610" t="s">
        <v>47</v>
      </c>
      <c r="B3" s="106" t="s">
        <v>37</v>
      </c>
      <c r="C3" s="107" t="s">
        <v>1</v>
      </c>
      <c r="D3" s="107" t="s">
        <v>2</v>
      </c>
      <c r="E3" s="107" t="s">
        <v>3</v>
      </c>
      <c r="F3" s="107" t="s">
        <v>11</v>
      </c>
      <c r="G3" s="107" t="s">
        <v>12</v>
      </c>
      <c r="H3" s="107" t="s">
        <v>13</v>
      </c>
      <c r="I3" s="107" t="s">
        <v>14</v>
      </c>
      <c r="J3" s="107" t="s">
        <v>38</v>
      </c>
    </row>
    <row r="4" spans="1:10" ht="24" thickBot="1">
      <c r="A4" s="610"/>
      <c r="B4" s="106" t="s">
        <v>12</v>
      </c>
      <c r="C4" s="215">
        <f>SUM(C5:C2009)</f>
        <v>684327097.84</v>
      </c>
      <c r="D4" s="215">
        <f>SUM(D5:D2009)</f>
        <v>1600772.3799999997</v>
      </c>
      <c r="E4" s="215">
        <f>SUM(E5:E2009)</f>
        <v>3672210858.8586154</v>
      </c>
      <c r="F4" s="215">
        <f>SUM(F5:F2009)</f>
        <v>101970099.91999999</v>
      </c>
      <c r="G4" s="215">
        <f>SUM(G5:G2009)</f>
        <v>4460108828.998616</v>
      </c>
      <c r="H4" s="179"/>
      <c r="I4" s="181"/>
      <c r="J4" s="181"/>
    </row>
    <row r="5" spans="1:10" ht="24" thickTop="1">
      <c r="A5" s="289">
        <v>1</v>
      </c>
      <c r="B5" s="288" t="s">
        <v>287</v>
      </c>
      <c r="C5" s="112">
        <v>15052345.83792023</v>
      </c>
      <c r="D5" s="112">
        <v>15985.241287558465</v>
      </c>
      <c r="E5" s="113">
        <v>495529.49213919556</v>
      </c>
      <c r="F5" s="113">
        <v>7643020.525880653</v>
      </c>
      <c r="G5" s="114">
        <f>SUM(C5:F5)</f>
        <v>23206881.09722764</v>
      </c>
      <c r="H5" s="291">
        <v>6</v>
      </c>
      <c r="I5" s="292" t="s">
        <v>21</v>
      </c>
      <c r="J5" s="209">
        <f>G5/H5</f>
        <v>3867813.5162046067</v>
      </c>
    </row>
    <row r="6" spans="1:10" ht="46.5">
      <c r="A6" s="289">
        <v>2</v>
      </c>
      <c r="B6" s="288" t="s">
        <v>288</v>
      </c>
      <c r="C6" s="112">
        <v>325563534.5230071</v>
      </c>
      <c r="D6" s="112">
        <v>786835.91709261</v>
      </c>
      <c r="E6" s="113">
        <v>24161044.733885683</v>
      </c>
      <c r="F6" s="113">
        <v>49816836.02963661</v>
      </c>
      <c r="G6" s="114">
        <f aca="true" t="shared" si="0" ref="G6:G16">SUM(C6:F6)</f>
        <v>400328251.20362204</v>
      </c>
      <c r="H6" s="291">
        <v>34838</v>
      </c>
      <c r="I6" s="292" t="s">
        <v>255</v>
      </c>
      <c r="J6" s="209">
        <f aca="true" t="shared" si="1" ref="J6:J16">G6/H6</f>
        <v>11491.137585499226</v>
      </c>
    </row>
    <row r="7" spans="1:10" ht="69.75">
      <c r="A7" s="289">
        <v>3</v>
      </c>
      <c r="B7" s="288" t="s">
        <v>289</v>
      </c>
      <c r="C7" s="112">
        <v>78865807.86872075</v>
      </c>
      <c r="D7" s="112">
        <v>145295.00371356405</v>
      </c>
      <c r="E7" s="113">
        <v>3627026460.1472764</v>
      </c>
      <c r="F7" s="113">
        <v>10703666.971769432</v>
      </c>
      <c r="G7" s="114">
        <f t="shared" si="0"/>
        <v>3716741229.99148</v>
      </c>
      <c r="H7" s="291">
        <v>75086</v>
      </c>
      <c r="I7" s="292" t="s">
        <v>255</v>
      </c>
      <c r="J7" s="209">
        <f t="shared" si="1"/>
        <v>49499.78997404949</v>
      </c>
    </row>
    <row r="8" spans="1:10" ht="23.25">
      <c r="A8" s="289">
        <v>4</v>
      </c>
      <c r="B8" s="290" t="s">
        <v>278</v>
      </c>
      <c r="C8" s="112">
        <v>17653139.036254887</v>
      </c>
      <c r="D8" s="112">
        <v>42913.99655491112</v>
      </c>
      <c r="E8" s="113">
        <v>1390925.7646924227</v>
      </c>
      <c r="F8" s="113">
        <v>2036408.592298391</v>
      </c>
      <c r="G8" s="114">
        <f t="shared" si="0"/>
        <v>21123387.389800612</v>
      </c>
      <c r="H8" s="291">
        <v>22</v>
      </c>
      <c r="I8" s="292" t="s">
        <v>255</v>
      </c>
      <c r="J8" s="209">
        <f t="shared" si="1"/>
        <v>960153.9722636641</v>
      </c>
    </row>
    <row r="9" spans="1:10" ht="46.5">
      <c r="A9" s="289">
        <v>5</v>
      </c>
      <c r="B9" s="288" t="s">
        <v>290</v>
      </c>
      <c r="C9" s="112">
        <v>21603207.7216754</v>
      </c>
      <c r="D9" s="112">
        <v>55282.428190832536</v>
      </c>
      <c r="E9" s="113">
        <v>1726965.7088649208</v>
      </c>
      <c r="F9" s="113">
        <v>4021166.3800605396</v>
      </c>
      <c r="G9" s="114">
        <f t="shared" si="0"/>
        <v>27406622.23879169</v>
      </c>
      <c r="H9" s="118">
        <v>22356</v>
      </c>
      <c r="I9" s="107" t="s">
        <v>255</v>
      </c>
      <c r="J9" s="209">
        <f t="shared" si="1"/>
        <v>1225.9179745389017</v>
      </c>
    </row>
    <row r="10" spans="1:10" ht="23.25">
      <c r="A10" s="289">
        <v>6</v>
      </c>
      <c r="B10" s="288" t="s">
        <v>279</v>
      </c>
      <c r="C10" s="112">
        <v>22252901.225810375</v>
      </c>
      <c r="D10" s="112">
        <v>52454.316394387264</v>
      </c>
      <c r="E10" s="113">
        <v>1638977.4914264733</v>
      </c>
      <c r="F10" s="113">
        <v>2056568.173905307</v>
      </c>
      <c r="G10" s="114">
        <f t="shared" si="0"/>
        <v>26000901.20753654</v>
      </c>
      <c r="H10" s="291">
        <v>80000</v>
      </c>
      <c r="I10" s="292" t="s">
        <v>258</v>
      </c>
      <c r="J10" s="209">
        <f t="shared" si="1"/>
        <v>325.01126509420675</v>
      </c>
    </row>
    <row r="11" spans="1:10" ht="23.25">
      <c r="A11" s="289">
        <v>7</v>
      </c>
      <c r="B11" s="288" t="s">
        <v>291</v>
      </c>
      <c r="C11" s="112">
        <v>52830872.15764647</v>
      </c>
      <c r="D11" s="112">
        <v>129931.02068737136</v>
      </c>
      <c r="E11" s="113">
        <v>4006302.1864337707</v>
      </c>
      <c r="F11" s="113">
        <v>12747151.29887532</v>
      </c>
      <c r="G11" s="114">
        <f t="shared" si="0"/>
        <v>69714256.66364293</v>
      </c>
      <c r="H11" s="291">
        <v>1011</v>
      </c>
      <c r="I11" s="292" t="s">
        <v>255</v>
      </c>
      <c r="J11" s="209">
        <f t="shared" si="1"/>
        <v>68955.74348530457</v>
      </c>
    </row>
    <row r="12" spans="1:10" ht="46.5">
      <c r="A12" s="289">
        <v>8</v>
      </c>
      <c r="B12" s="288" t="s">
        <v>281</v>
      </c>
      <c r="C12" s="112">
        <v>101206448.71176353</v>
      </c>
      <c r="D12" s="112">
        <v>270963.1855728718</v>
      </c>
      <c r="E12" s="113">
        <v>8672649.195113283</v>
      </c>
      <c r="F12" s="113">
        <v>8785923.89465201</v>
      </c>
      <c r="G12" s="114">
        <f t="shared" si="0"/>
        <v>118935984.9871017</v>
      </c>
      <c r="H12" s="291">
        <v>7191</v>
      </c>
      <c r="I12" s="292" t="s">
        <v>255</v>
      </c>
      <c r="J12" s="209">
        <f t="shared" si="1"/>
        <v>16539.561255333294</v>
      </c>
    </row>
    <row r="13" spans="1:10" ht="46.5">
      <c r="A13" s="289">
        <v>9</v>
      </c>
      <c r="B13" s="288" t="s">
        <v>292</v>
      </c>
      <c r="C13" s="112">
        <v>21008363.631715365</v>
      </c>
      <c r="D13" s="112">
        <v>48511.769622825064</v>
      </c>
      <c r="E13" s="113">
        <v>1503191.1823957902</v>
      </c>
      <c r="F13" s="113">
        <v>1440786.2435274844</v>
      </c>
      <c r="G13" s="114">
        <f t="shared" si="0"/>
        <v>24000852.827261463</v>
      </c>
      <c r="H13" s="291">
        <v>75086</v>
      </c>
      <c r="I13" s="292" t="s">
        <v>255</v>
      </c>
      <c r="J13" s="209">
        <f t="shared" si="1"/>
        <v>319.6448449412868</v>
      </c>
    </row>
    <row r="14" spans="1:10" ht="46.5">
      <c r="A14" s="289">
        <v>10</v>
      </c>
      <c r="B14" s="288" t="s">
        <v>283</v>
      </c>
      <c r="C14" s="112">
        <v>13983918.865741294</v>
      </c>
      <c r="D14" s="112">
        <v>25330.03385781104</v>
      </c>
      <c r="E14" s="113">
        <v>834022.7917965386</v>
      </c>
      <c r="F14" s="113">
        <v>1368633.5271848077</v>
      </c>
      <c r="G14" s="114">
        <f t="shared" si="0"/>
        <v>16211905.21858045</v>
      </c>
      <c r="H14" s="291">
        <v>14510</v>
      </c>
      <c r="I14" s="292" t="s">
        <v>255</v>
      </c>
      <c r="J14" s="209">
        <f t="shared" si="1"/>
        <v>1117.2918827415886</v>
      </c>
    </row>
    <row r="15" spans="1:10" ht="69.75">
      <c r="A15" s="289">
        <v>11</v>
      </c>
      <c r="B15" s="288" t="s">
        <v>293</v>
      </c>
      <c r="C15" s="112">
        <v>9486536.57180328</v>
      </c>
      <c r="D15" s="112">
        <v>17005.300651824135</v>
      </c>
      <c r="E15" s="113">
        <v>450368.16850289993</v>
      </c>
      <c r="F15" s="113">
        <v>691105.7966432971</v>
      </c>
      <c r="G15" s="114">
        <f t="shared" si="0"/>
        <v>10645015.8376013</v>
      </c>
      <c r="H15" s="291">
        <v>391</v>
      </c>
      <c r="I15" s="292" t="s">
        <v>255</v>
      </c>
      <c r="J15" s="209">
        <f t="shared" si="1"/>
        <v>27225.104443993096</v>
      </c>
    </row>
    <row r="16" spans="1:10" ht="46.5">
      <c r="A16" s="289">
        <v>12</v>
      </c>
      <c r="B16" s="288" t="s">
        <v>294</v>
      </c>
      <c r="C16" s="112">
        <v>4820021.687941291</v>
      </c>
      <c r="D16" s="112">
        <v>10264.166373433116</v>
      </c>
      <c r="E16" s="113">
        <v>304421.9960880262</v>
      </c>
      <c r="F16" s="113">
        <v>658832.4855661276</v>
      </c>
      <c r="G16" s="114">
        <f t="shared" si="0"/>
        <v>5793540.335968878</v>
      </c>
      <c r="H16" s="291">
        <v>7</v>
      </c>
      <c r="I16" s="292" t="s">
        <v>255</v>
      </c>
      <c r="J16" s="209">
        <f t="shared" si="1"/>
        <v>827648.6194241254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zoomScalePageLayoutView="0" workbookViewId="0" topLeftCell="C1">
      <selection activeCell="H8" sqref="H8"/>
    </sheetView>
  </sheetViews>
  <sheetFormatPr defaultColWidth="9.140625" defaultRowHeight="15"/>
  <cols>
    <col min="1" max="1" width="9.421875" style="2" bestFit="1" customWidth="1"/>
    <col min="2" max="2" width="152.28125" style="2" bestFit="1" customWidth="1"/>
    <col min="3" max="3" width="19.00390625" style="2" bestFit="1" customWidth="1"/>
    <col min="4" max="4" width="20.28125" style="2" bestFit="1" customWidth="1"/>
    <col min="5" max="6" width="16.8515625" style="2" bestFit="1" customWidth="1"/>
    <col min="7" max="7" width="18.7109375" style="2" bestFit="1" customWidth="1"/>
    <col min="8" max="8" width="14.140625" style="2" bestFit="1" customWidth="1"/>
    <col min="9" max="9" width="10.7109375" style="207" customWidth="1"/>
    <col min="10" max="10" width="18.7109375" style="207" customWidth="1"/>
    <col min="11" max="16384" width="9.140625" style="2" customWidth="1"/>
  </cols>
  <sheetData>
    <row r="1" spans="1:9" ht="23.25">
      <c r="A1" s="101" t="s">
        <v>306</v>
      </c>
      <c r="B1" s="102"/>
      <c r="C1" s="102"/>
      <c r="D1" s="102"/>
      <c r="E1" s="102"/>
      <c r="F1" s="102"/>
      <c r="G1" s="102"/>
      <c r="H1" s="102"/>
      <c r="I1" s="102"/>
    </row>
    <row r="2" spans="2:10" ht="23.25">
      <c r="B2" s="103"/>
      <c r="C2" s="104"/>
      <c r="D2" s="104"/>
      <c r="E2" s="104"/>
      <c r="F2" s="104"/>
      <c r="G2" s="104"/>
      <c r="H2" s="104"/>
      <c r="I2" s="104"/>
      <c r="J2" s="105" t="s">
        <v>24</v>
      </c>
    </row>
    <row r="3" spans="1:10" ht="23.25">
      <c r="A3" s="611" t="s">
        <v>47</v>
      </c>
      <c r="B3" s="106" t="s">
        <v>39</v>
      </c>
      <c r="C3" s="107" t="s">
        <v>1</v>
      </c>
      <c r="D3" s="107" t="s">
        <v>2</v>
      </c>
      <c r="E3" s="107" t="s">
        <v>3</v>
      </c>
      <c r="F3" s="107" t="s">
        <v>11</v>
      </c>
      <c r="G3" s="107" t="s">
        <v>12</v>
      </c>
      <c r="H3" s="107" t="s">
        <v>13</v>
      </c>
      <c r="I3" s="107" t="s">
        <v>14</v>
      </c>
      <c r="J3" s="107" t="s">
        <v>38</v>
      </c>
    </row>
    <row r="4" spans="1:10" ht="24" thickBot="1">
      <c r="A4" s="611"/>
      <c r="B4" s="106" t="s">
        <v>12</v>
      </c>
      <c r="C4" s="178">
        <f>SUM(C5:C2006)</f>
        <v>684327097.8400002</v>
      </c>
      <c r="D4" s="178">
        <f>SUM(D5:D2006)</f>
        <v>1600772.38</v>
      </c>
      <c r="E4" s="178">
        <f>SUM(E5:E2006)</f>
        <v>3672210858.8586154</v>
      </c>
      <c r="F4" s="178">
        <f>SUM(F5:F2006)</f>
        <v>101970099.92</v>
      </c>
      <c r="G4" s="178">
        <f>SUM(G5:G2006)</f>
        <v>4460108828.998615</v>
      </c>
      <c r="H4" s="179"/>
      <c r="I4" s="180"/>
      <c r="J4" s="181"/>
    </row>
    <row r="5" spans="1:10" ht="24" thickTop="1">
      <c r="A5" s="61">
        <v>1</v>
      </c>
      <c r="B5" s="108" t="s">
        <v>295</v>
      </c>
      <c r="C5" s="109">
        <v>340615880.36092734</v>
      </c>
      <c r="D5" s="109">
        <v>802821.1583801685</v>
      </c>
      <c r="E5" s="109">
        <v>24656574.226024877</v>
      </c>
      <c r="F5" s="109">
        <v>57459856.555517256</v>
      </c>
      <c r="G5" s="110">
        <f>SUM(C5:F5)</f>
        <v>423535132.3008496</v>
      </c>
      <c r="H5" s="111">
        <v>34838</v>
      </c>
      <c r="I5" s="107" t="s">
        <v>255</v>
      </c>
      <c r="J5" s="217">
        <f>G5/H5</f>
        <v>12157.274593858707</v>
      </c>
    </row>
    <row r="6" spans="1:10" ht="23.25">
      <c r="A6" s="61">
        <v>2</v>
      </c>
      <c r="B6" s="108" t="s">
        <v>296</v>
      </c>
      <c r="C6" s="109">
        <v>78865807.86872075</v>
      </c>
      <c r="D6" s="109">
        <v>145295.00371356405</v>
      </c>
      <c r="E6" s="109">
        <v>3627026460.1472764</v>
      </c>
      <c r="F6" s="109">
        <v>10703666.971769432</v>
      </c>
      <c r="G6" s="110">
        <f aca="true" t="shared" si="0" ref="G6:G13">SUM(C6:F6)</f>
        <v>3716741229.99148</v>
      </c>
      <c r="H6" s="111">
        <v>75086</v>
      </c>
      <c r="I6" s="107" t="s">
        <v>255</v>
      </c>
      <c r="J6" s="217">
        <f aca="true" t="shared" si="1" ref="J6:J13">G6/H6</f>
        <v>49499.78997404949</v>
      </c>
    </row>
    <row r="7" spans="1:10" ht="23.25">
      <c r="A7" s="61">
        <v>3</v>
      </c>
      <c r="B7" s="108" t="s">
        <v>297</v>
      </c>
      <c r="C7" s="109">
        <v>17653139.036254887</v>
      </c>
      <c r="D7" s="109">
        <v>42913.99655491112</v>
      </c>
      <c r="E7" s="109">
        <v>1390925.7646924227</v>
      </c>
      <c r="F7" s="109">
        <v>2036408.592298391</v>
      </c>
      <c r="G7" s="110">
        <f t="shared" si="0"/>
        <v>21123387.389800612</v>
      </c>
      <c r="H7" s="111">
        <v>22</v>
      </c>
      <c r="I7" s="107" t="s">
        <v>255</v>
      </c>
      <c r="J7" s="217">
        <f t="shared" si="1"/>
        <v>960153.9722636641</v>
      </c>
    </row>
    <row r="8" spans="1:10" ht="23.25">
      <c r="A8" s="61">
        <v>4</v>
      </c>
      <c r="B8" s="108" t="s">
        <v>298</v>
      </c>
      <c r="C8" s="109">
        <v>43856108.947485775</v>
      </c>
      <c r="D8" s="109">
        <v>107736.7445852198</v>
      </c>
      <c r="E8" s="109">
        <v>3365943.2002913943</v>
      </c>
      <c r="F8" s="109">
        <v>6077734.553965846</v>
      </c>
      <c r="G8" s="110">
        <f t="shared" si="0"/>
        <v>53407523.44632824</v>
      </c>
      <c r="H8" s="111">
        <v>80000</v>
      </c>
      <c r="I8" s="107" t="s">
        <v>258</v>
      </c>
      <c r="J8" s="217">
        <f t="shared" si="1"/>
        <v>667.594043079103</v>
      </c>
    </row>
    <row r="9" spans="1:10" ht="23.25">
      <c r="A9" s="61">
        <v>5</v>
      </c>
      <c r="B9" s="108" t="s">
        <v>299</v>
      </c>
      <c r="C9" s="109">
        <v>154037320.86941</v>
      </c>
      <c r="D9" s="109">
        <v>400894.2062602432</v>
      </c>
      <c r="E9" s="109">
        <v>12678951.381547052</v>
      </c>
      <c r="F9" s="109">
        <v>21533075.193527333</v>
      </c>
      <c r="G9" s="110">
        <f t="shared" si="0"/>
        <v>188650241.65074465</v>
      </c>
      <c r="H9" s="111">
        <v>8202</v>
      </c>
      <c r="I9" s="107" t="s">
        <v>255</v>
      </c>
      <c r="J9" s="217">
        <f t="shared" si="1"/>
        <v>23000.51714834731</v>
      </c>
    </row>
    <row r="10" spans="1:10" ht="23.25">
      <c r="A10" s="61">
        <v>6</v>
      </c>
      <c r="B10" s="108" t="s">
        <v>300</v>
      </c>
      <c r="C10" s="109">
        <v>21008363.631715365</v>
      </c>
      <c r="D10" s="109">
        <v>48511.769622825064</v>
      </c>
      <c r="E10" s="109">
        <v>1503191.1823957902</v>
      </c>
      <c r="F10" s="109">
        <v>1440786.2435274844</v>
      </c>
      <c r="G10" s="110">
        <f t="shared" si="0"/>
        <v>24000852.827261463</v>
      </c>
      <c r="H10" s="111">
        <v>75086</v>
      </c>
      <c r="I10" s="107" t="s">
        <v>255</v>
      </c>
      <c r="J10" s="217">
        <f t="shared" si="1"/>
        <v>319.6448449412868</v>
      </c>
    </row>
    <row r="11" spans="1:10" ht="23.25">
      <c r="A11" s="61">
        <v>7</v>
      </c>
      <c r="B11" s="108" t="s">
        <v>301</v>
      </c>
      <c r="C11" s="109">
        <v>13983918.865741294</v>
      </c>
      <c r="D11" s="109">
        <v>25330.03385781104</v>
      </c>
      <c r="E11" s="109">
        <v>834022.7917965386</v>
      </c>
      <c r="F11" s="109">
        <v>1368633.5271848077</v>
      </c>
      <c r="G11" s="110">
        <f t="shared" si="0"/>
        <v>16211905.21858045</v>
      </c>
      <c r="H11" s="111">
        <v>14510</v>
      </c>
      <c r="I11" s="107" t="s">
        <v>255</v>
      </c>
      <c r="J11" s="217">
        <f t="shared" si="1"/>
        <v>1117.2918827415886</v>
      </c>
    </row>
    <row r="12" spans="1:10" ht="23.25">
      <c r="A12" s="61">
        <v>8</v>
      </c>
      <c r="B12" s="108" t="s">
        <v>302</v>
      </c>
      <c r="C12" s="109">
        <v>9486536.57180328</v>
      </c>
      <c r="D12" s="109">
        <v>17005.300651824135</v>
      </c>
      <c r="E12" s="109">
        <v>450368.16850289993</v>
      </c>
      <c r="F12" s="109">
        <v>691105.7966432971</v>
      </c>
      <c r="G12" s="110">
        <f t="shared" si="0"/>
        <v>10645015.8376013</v>
      </c>
      <c r="H12" s="111">
        <v>391</v>
      </c>
      <c r="I12" s="107" t="s">
        <v>255</v>
      </c>
      <c r="J12" s="217">
        <f t="shared" si="1"/>
        <v>27225.104443993096</v>
      </c>
    </row>
    <row r="13" spans="1:10" ht="23.25">
      <c r="A13" s="61">
        <v>9</v>
      </c>
      <c r="B13" s="108" t="s">
        <v>303</v>
      </c>
      <c r="C13" s="109">
        <v>4820021.687941291</v>
      </c>
      <c r="D13" s="109">
        <v>10264.166373433116</v>
      </c>
      <c r="E13" s="109">
        <v>304421.9960880262</v>
      </c>
      <c r="F13" s="109">
        <v>658832.4855661276</v>
      </c>
      <c r="G13" s="110">
        <f t="shared" si="0"/>
        <v>5793540.335968878</v>
      </c>
      <c r="H13" s="111">
        <v>5</v>
      </c>
      <c r="I13" s="107" t="s">
        <v>255</v>
      </c>
      <c r="J13" s="217">
        <f t="shared" si="1"/>
        <v>1158708.0671937757</v>
      </c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V66"/>
  <sheetViews>
    <sheetView zoomScalePageLayoutView="0" workbookViewId="0" topLeftCell="I22">
      <selection activeCell="K37" sqref="K37"/>
    </sheetView>
  </sheetViews>
  <sheetFormatPr defaultColWidth="9.140625" defaultRowHeight="15"/>
  <cols>
    <col min="1" max="1" width="9.421875" style="224" bestFit="1" customWidth="1"/>
    <col min="2" max="2" width="96.8515625" style="2" customWidth="1"/>
    <col min="3" max="4" width="18.7109375" style="2" customWidth="1"/>
    <col min="5" max="6" width="16.8515625" style="2" customWidth="1"/>
    <col min="7" max="7" width="18.7109375" style="2" customWidth="1"/>
    <col min="8" max="8" width="13.00390625" style="2" customWidth="1"/>
    <col min="9" max="9" width="27.421875" style="207" customWidth="1"/>
    <col min="10" max="10" width="17.7109375" style="207" customWidth="1"/>
    <col min="11" max="11" width="96.8515625" style="2" customWidth="1"/>
    <col min="12" max="13" width="18.7109375" style="2" customWidth="1"/>
    <col min="14" max="15" width="16.8515625" style="2" customWidth="1"/>
    <col min="16" max="16" width="18.7109375" style="2" customWidth="1"/>
    <col min="17" max="17" width="13.8515625" style="2" customWidth="1"/>
    <col min="18" max="18" width="27.7109375" style="207" customWidth="1"/>
    <col min="19" max="19" width="13.57421875" style="207" customWidth="1"/>
    <col min="20" max="20" width="19.00390625" style="2" bestFit="1" customWidth="1"/>
    <col min="21" max="21" width="15.57421875" style="2" bestFit="1" customWidth="1"/>
    <col min="22" max="22" width="23.28125" style="2" bestFit="1" customWidth="1"/>
    <col min="23" max="23" width="9.140625" style="326" customWidth="1"/>
    <col min="24" max="24" width="30.28125" style="2" bestFit="1" customWidth="1"/>
    <col min="25" max="16384" width="9.140625" style="2" customWidth="1"/>
  </cols>
  <sheetData>
    <row r="1" spans="1:16" ht="23.25">
      <c r="A1" s="50" t="s">
        <v>144</v>
      </c>
      <c r="L1" s="278"/>
      <c r="M1" s="278"/>
      <c r="N1" s="278"/>
      <c r="O1" s="278"/>
      <c r="P1" s="278"/>
    </row>
    <row r="2" spans="10:22" ht="24" thickBot="1">
      <c r="J2" s="233"/>
      <c r="K2" s="168"/>
      <c r="S2" s="233"/>
      <c r="V2" s="52" t="s">
        <v>24</v>
      </c>
    </row>
    <row r="3" spans="1:22" ht="24" thickBot="1">
      <c r="A3" s="615" t="s">
        <v>47</v>
      </c>
      <c r="B3" s="617" t="s">
        <v>150</v>
      </c>
      <c r="C3" s="612" t="s">
        <v>307</v>
      </c>
      <c r="D3" s="612"/>
      <c r="E3" s="612"/>
      <c r="F3" s="612"/>
      <c r="G3" s="612"/>
      <c r="H3" s="612"/>
      <c r="I3" s="612"/>
      <c r="J3" s="613"/>
      <c r="K3" s="619" t="s">
        <v>8</v>
      </c>
      <c r="L3" s="612" t="s">
        <v>348</v>
      </c>
      <c r="M3" s="612"/>
      <c r="N3" s="612"/>
      <c r="O3" s="612"/>
      <c r="P3" s="612"/>
      <c r="Q3" s="612"/>
      <c r="R3" s="612"/>
      <c r="S3" s="613"/>
      <c r="T3" s="614" t="s">
        <v>7</v>
      </c>
      <c r="U3" s="612"/>
      <c r="V3" s="613"/>
    </row>
    <row r="4" spans="1:22" ht="24" thickBot="1">
      <c r="A4" s="616"/>
      <c r="B4" s="618"/>
      <c r="C4" s="82" t="s">
        <v>66</v>
      </c>
      <c r="D4" s="83" t="s">
        <v>67</v>
      </c>
      <c r="E4" s="83" t="s">
        <v>68</v>
      </c>
      <c r="F4" s="83" t="s">
        <v>69</v>
      </c>
      <c r="G4" s="84" t="s">
        <v>65</v>
      </c>
      <c r="H4" s="85" t="s">
        <v>70</v>
      </c>
      <c r="I4" s="86" t="s">
        <v>71</v>
      </c>
      <c r="J4" s="169" t="s">
        <v>72</v>
      </c>
      <c r="K4" s="619"/>
      <c r="L4" s="88" t="s">
        <v>9</v>
      </c>
      <c r="M4" s="84" t="s">
        <v>10</v>
      </c>
      <c r="N4" s="84" t="s">
        <v>3</v>
      </c>
      <c r="O4" s="84" t="s">
        <v>11</v>
      </c>
      <c r="P4" s="84" t="s">
        <v>12</v>
      </c>
      <c r="Q4" s="82" t="s">
        <v>13</v>
      </c>
      <c r="R4" s="86" t="s">
        <v>14</v>
      </c>
      <c r="S4" s="87" t="s">
        <v>38</v>
      </c>
      <c r="T4" s="55" t="s">
        <v>73</v>
      </c>
      <c r="U4" s="57" t="s">
        <v>163</v>
      </c>
      <c r="V4" s="84" t="s">
        <v>46</v>
      </c>
    </row>
    <row r="5" spans="1:22" ht="24" thickBot="1">
      <c r="A5" s="89"/>
      <c r="B5" s="90" t="s">
        <v>65</v>
      </c>
      <c r="C5" s="218">
        <f>SUM(C7:C2035)</f>
        <v>676111768.5599997</v>
      </c>
      <c r="D5" s="218">
        <f>SUM(D7:D2035)</f>
        <v>18580193.419999998</v>
      </c>
      <c r="E5" s="218">
        <f>SUM(E7:E2035)</f>
        <v>56541620.77999997</v>
      </c>
      <c r="F5" s="218">
        <f>SUM(F7:F2035)</f>
        <v>110067201.37000006</v>
      </c>
      <c r="G5" s="218">
        <f>SUM(G7:G2035)</f>
        <v>861300784.1299998</v>
      </c>
      <c r="H5" s="219"/>
      <c r="I5" s="272"/>
      <c r="J5" s="220"/>
      <c r="K5" s="170" t="s">
        <v>12</v>
      </c>
      <c r="L5" s="218">
        <f>SUM(L7:L2035)</f>
        <v>684327097.8400003</v>
      </c>
      <c r="M5" s="218">
        <f>SUM(M7:M2035)</f>
        <v>1600772.3799999997</v>
      </c>
      <c r="N5" s="218">
        <f>SUM(N7:N2035)</f>
        <v>3672210858.8586164</v>
      </c>
      <c r="O5" s="218">
        <f>SUM(O7:O2035)</f>
        <v>101970099.92000002</v>
      </c>
      <c r="P5" s="218">
        <f>SUM(P7:P2035)</f>
        <v>4460108828.998614</v>
      </c>
      <c r="Q5" s="219"/>
      <c r="R5" s="272"/>
      <c r="S5" s="221"/>
      <c r="T5" s="221"/>
      <c r="U5" s="222"/>
      <c r="V5" s="223"/>
    </row>
    <row r="6" spans="1:22" ht="24" thickTop="1">
      <c r="A6" s="317"/>
      <c r="B6" s="373" t="s">
        <v>63</v>
      </c>
      <c r="C6" s="374"/>
      <c r="D6" s="375"/>
      <c r="E6" s="375"/>
      <c r="F6" s="375"/>
      <c r="G6" s="376"/>
      <c r="H6" s="377"/>
      <c r="I6" s="378"/>
      <c r="J6" s="379"/>
      <c r="K6" s="373" t="s">
        <v>63</v>
      </c>
      <c r="L6" s="374"/>
      <c r="M6" s="375"/>
      <c r="N6" s="375"/>
      <c r="O6" s="375"/>
      <c r="P6" s="376"/>
      <c r="Q6" s="377"/>
      <c r="R6" s="378"/>
      <c r="S6" s="379"/>
      <c r="T6" s="376"/>
      <c r="U6" s="380"/>
      <c r="V6" s="379"/>
    </row>
    <row r="7" spans="1:22" ht="23.25">
      <c r="A7" s="540">
        <v>1</v>
      </c>
      <c r="B7" s="91" t="s">
        <v>242</v>
      </c>
      <c r="C7" s="93">
        <v>6957823.041875339</v>
      </c>
      <c r="D7" s="93">
        <v>21083.872857842805</v>
      </c>
      <c r="E7" s="93">
        <v>577940.5904640054</v>
      </c>
      <c r="F7" s="93">
        <v>1467556.4611337478</v>
      </c>
      <c r="G7" s="92">
        <f aca="true" t="shared" si="0" ref="G7:G14">SUM(C7:F7)</f>
        <v>9024403.966330934</v>
      </c>
      <c r="H7" s="94">
        <v>896</v>
      </c>
      <c r="I7" s="381" t="s">
        <v>255</v>
      </c>
      <c r="J7" s="293">
        <f aca="true" t="shared" si="1" ref="J7:J21">G7/H7</f>
        <v>10071.879426708632</v>
      </c>
      <c r="K7" s="91" t="s">
        <v>242</v>
      </c>
      <c r="L7" s="93">
        <v>1366149.6669764263</v>
      </c>
      <c r="M7" s="93">
        <v>3114.00804303087</v>
      </c>
      <c r="N7" s="93">
        <v>97979.05154789521</v>
      </c>
      <c r="O7" s="93">
        <v>330130.9700382598</v>
      </c>
      <c r="P7" s="92">
        <f>SUM(L7:O7)</f>
        <v>1797373.6966056123</v>
      </c>
      <c r="Q7" s="94">
        <v>143</v>
      </c>
      <c r="R7" s="381" t="s">
        <v>255</v>
      </c>
      <c r="S7" s="293">
        <f aca="true" t="shared" si="2" ref="S7:S21">P7/Q7</f>
        <v>12569.046829409875</v>
      </c>
      <c r="T7" s="382">
        <f aca="true" t="shared" si="3" ref="T7:U18">IF(G7=0,0,(P7-G7)/G7)*100</f>
        <v>-80.08318662028631</v>
      </c>
      <c r="U7" s="382">
        <f t="shared" si="3"/>
        <v>-84.04017857142857</v>
      </c>
      <c r="V7" s="383">
        <f aca="true" t="shared" si="4" ref="V7:V33">IF(J7=0,0,(S7-J7)/J7)*100</f>
        <v>24.793460057506735</v>
      </c>
    </row>
    <row r="8" spans="1:22" s="326" customFormat="1" ht="23.25">
      <c r="A8" s="224">
        <v>2</v>
      </c>
      <c r="B8" s="91" t="s">
        <v>204</v>
      </c>
      <c r="C8" s="93">
        <v>36709560.645329915</v>
      </c>
      <c r="D8" s="93">
        <v>168411.63724476725</v>
      </c>
      <c r="E8" s="93">
        <v>4768749.995739534</v>
      </c>
      <c r="F8" s="93">
        <v>5289529.692966028</v>
      </c>
      <c r="G8" s="527">
        <f t="shared" si="0"/>
        <v>46936251.97128025</v>
      </c>
      <c r="H8" s="94">
        <v>763</v>
      </c>
      <c r="I8" s="381" t="s">
        <v>255</v>
      </c>
      <c r="J8" s="537">
        <f t="shared" si="1"/>
        <v>61515.40232146822</v>
      </c>
      <c r="K8" s="91" t="s">
        <v>204</v>
      </c>
      <c r="L8" s="93">
        <v>43790513.846006736</v>
      </c>
      <c r="M8" s="93">
        <v>121431.4850684752</v>
      </c>
      <c r="N8" s="93">
        <v>3920224.984385781</v>
      </c>
      <c r="O8" s="93">
        <v>5381555.507737876</v>
      </c>
      <c r="P8" s="531">
        <f aca="true" t="shared" si="5" ref="P8:P37">SUM(L8:O8)</f>
        <v>53213725.82319887</v>
      </c>
      <c r="Q8" s="94">
        <v>268</v>
      </c>
      <c r="R8" s="381" t="s">
        <v>255</v>
      </c>
      <c r="S8" s="538">
        <f t="shared" si="2"/>
        <v>198558.6784447719</v>
      </c>
      <c r="T8" s="533">
        <f t="shared" si="3"/>
        <v>13.374467683869895</v>
      </c>
      <c r="U8" s="533">
        <f t="shared" si="3"/>
        <v>-64.87549148099608</v>
      </c>
      <c r="V8" s="534">
        <f t="shared" si="4"/>
        <v>222.77880165221165</v>
      </c>
    </row>
    <row r="9" spans="1:22" ht="23.25">
      <c r="A9" s="224">
        <v>3</v>
      </c>
      <c r="B9" s="91" t="s">
        <v>236</v>
      </c>
      <c r="C9" s="93">
        <v>34579926.627383</v>
      </c>
      <c r="D9" s="93">
        <v>157500.2600840676</v>
      </c>
      <c r="E9" s="93">
        <v>4459764.677621455</v>
      </c>
      <c r="F9" s="93">
        <v>2106280.120146722</v>
      </c>
      <c r="G9" s="92">
        <f t="shared" si="0"/>
        <v>41303471.68523525</v>
      </c>
      <c r="H9" s="94">
        <v>5</v>
      </c>
      <c r="I9" s="381" t="s">
        <v>17</v>
      </c>
      <c r="J9" s="293">
        <f t="shared" si="1"/>
        <v>8260694.33704705</v>
      </c>
      <c r="K9" s="91" t="s">
        <v>236</v>
      </c>
      <c r="L9" s="93">
        <v>11069638.590109317</v>
      </c>
      <c r="M9" s="93">
        <v>34698.94676520112</v>
      </c>
      <c r="N9" s="93">
        <v>1139993.5405908327</v>
      </c>
      <c r="O9" s="93">
        <v>709973.5126077378</v>
      </c>
      <c r="P9" s="92">
        <f t="shared" si="5"/>
        <v>12954304.590073088</v>
      </c>
      <c r="Q9" s="94">
        <v>2</v>
      </c>
      <c r="R9" s="381" t="s">
        <v>17</v>
      </c>
      <c r="S9" s="293">
        <f t="shared" si="2"/>
        <v>6477152.295036544</v>
      </c>
      <c r="T9" s="382">
        <f t="shared" si="3"/>
        <v>-68.63628150002737</v>
      </c>
      <c r="U9" s="382">
        <f t="shared" si="3"/>
        <v>-60</v>
      </c>
      <c r="V9" s="383">
        <f t="shared" si="4"/>
        <v>-21.590703750068403</v>
      </c>
    </row>
    <row r="10" spans="1:22" ht="23.25">
      <c r="A10" s="224">
        <v>4</v>
      </c>
      <c r="B10" s="91" t="s">
        <v>235</v>
      </c>
      <c r="C10" s="93">
        <v>7012864.888657805</v>
      </c>
      <c r="D10" s="93">
        <v>30625.050571902026</v>
      </c>
      <c r="E10" s="93">
        <v>867176.4650930606</v>
      </c>
      <c r="F10" s="93">
        <v>409554.46780630713</v>
      </c>
      <c r="G10" s="92">
        <f t="shared" si="0"/>
        <v>8320220.872129073</v>
      </c>
      <c r="H10" s="94">
        <v>227</v>
      </c>
      <c r="I10" s="381" t="s">
        <v>258</v>
      </c>
      <c r="J10" s="293">
        <f t="shared" si="1"/>
        <v>36652.955383828514</v>
      </c>
      <c r="K10" s="91" t="s">
        <v>235</v>
      </c>
      <c r="L10" s="93">
        <v>14759518.120145757</v>
      </c>
      <c r="M10" s="93">
        <v>46265.262353601494</v>
      </c>
      <c r="N10" s="93">
        <v>1519991.3874544436</v>
      </c>
      <c r="O10" s="93">
        <v>946631.3501436503</v>
      </c>
      <c r="P10" s="92">
        <f t="shared" si="5"/>
        <v>17272406.12009745</v>
      </c>
      <c r="Q10" s="94">
        <v>218</v>
      </c>
      <c r="R10" s="381" t="s">
        <v>258</v>
      </c>
      <c r="S10" s="293">
        <f t="shared" si="2"/>
        <v>79231.22073439197</v>
      </c>
      <c r="T10" s="382">
        <f t="shared" si="3"/>
        <v>107.59552403177477</v>
      </c>
      <c r="U10" s="382">
        <f t="shared" si="3"/>
        <v>-3.9647577092511015</v>
      </c>
      <c r="V10" s="383">
        <f t="shared" si="4"/>
        <v>116.16598144593063</v>
      </c>
    </row>
    <row r="11" spans="1:22" ht="23.25">
      <c r="A11" s="224">
        <v>5</v>
      </c>
      <c r="B11" s="393" t="s">
        <v>308</v>
      </c>
      <c r="C11" s="388">
        <v>33624217.4325874</v>
      </c>
      <c r="D11" s="388">
        <v>115868.83352776905</v>
      </c>
      <c r="E11" s="388">
        <v>3254859.95672867</v>
      </c>
      <c r="F11" s="388">
        <v>3750975.7152683605</v>
      </c>
      <c r="G11" s="389">
        <f t="shared" si="0"/>
        <v>40745921.93811219</v>
      </c>
      <c r="H11" s="390">
        <v>565</v>
      </c>
      <c r="I11" s="391" t="s">
        <v>255</v>
      </c>
      <c r="J11" s="392">
        <f t="shared" si="1"/>
        <v>72116.67599665874</v>
      </c>
      <c r="K11" s="393" t="s">
        <v>349</v>
      </c>
      <c r="L11" s="388"/>
      <c r="M11" s="388"/>
      <c r="N11" s="388"/>
      <c r="O11" s="388"/>
      <c r="P11" s="389">
        <f t="shared" si="5"/>
        <v>0</v>
      </c>
      <c r="Q11" s="390"/>
      <c r="R11" s="391" t="s">
        <v>255</v>
      </c>
      <c r="S11" s="392">
        <v>0</v>
      </c>
      <c r="T11" s="394">
        <f>IF(G11=0,0,(P11-G11)/G11)*100</f>
        <v>-100</v>
      </c>
      <c r="U11" s="394">
        <f t="shared" si="3"/>
        <v>-100</v>
      </c>
      <c r="V11" s="395">
        <f t="shared" si="4"/>
        <v>-100</v>
      </c>
    </row>
    <row r="12" spans="1:22" ht="23.25">
      <c r="A12" s="224">
        <v>6</v>
      </c>
      <c r="B12" s="91" t="s">
        <v>309</v>
      </c>
      <c r="C12" s="93">
        <v>20489582.178986944</v>
      </c>
      <c r="D12" s="93">
        <v>54295.05202825692</v>
      </c>
      <c r="E12" s="93">
        <v>1612488.9797826563</v>
      </c>
      <c r="F12" s="93">
        <v>6464564.202335593</v>
      </c>
      <c r="G12" s="92">
        <f t="shared" si="0"/>
        <v>28620930.41313345</v>
      </c>
      <c r="H12" s="94">
        <v>76</v>
      </c>
      <c r="I12" s="381" t="s">
        <v>255</v>
      </c>
      <c r="J12" s="293">
        <f t="shared" si="1"/>
        <v>376591.18964649277</v>
      </c>
      <c r="K12" s="91" t="s">
        <v>238</v>
      </c>
      <c r="L12" s="93">
        <v>34123112.67470663</v>
      </c>
      <c r="M12" s="93">
        <v>86855.90674443403</v>
      </c>
      <c r="N12" s="93">
        <v>2672872.8379885876</v>
      </c>
      <c r="O12" s="93">
        <v>9722724.765231898</v>
      </c>
      <c r="P12" s="92">
        <f t="shared" si="5"/>
        <v>46605566.18467155</v>
      </c>
      <c r="Q12" s="94">
        <v>109</v>
      </c>
      <c r="R12" s="381" t="s">
        <v>255</v>
      </c>
      <c r="S12" s="293">
        <f t="shared" si="2"/>
        <v>427574.00169423444</v>
      </c>
      <c r="T12" s="382">
        <f t="shared" si="3"/>
        <v>62.83735543162282</v>
      </c>
      <c r="U12" s="382">
        <f t="shared" si="3"/>
        <v>43.42105263157895</v>
      </c>
      <c r="V12" s="383">
        <f t="shared" si="4"/>
        <v>13.53797259452601</v>
      </c>
    </row>
    <row r="13" spans="1:22" ht="23.25">
      <c r="A13" s="224">
        <v>7</v>
      </c>
      <c r="B13" s="91" t="s">
        <v>310</v>
      </c>
      <c r="C13" s="93">
        <v>5600687.609631618</v>
      </c>
      <c r="D13" s="93">
        <v>19743.655283002514</v>
      </c>
      <c r="E13" s="93">
        <v>586359.629011875</v>
      </c>
      <c r="F13" s="93">
        <v>2350750.6190311247</v>
      </c>
      <c r="G13" s="92">
        <f t="shared" si="0"/>
        <v>8557541.51295762</v>
      </c>
      <c r="H13" s="94">
        <v>3</v>
      </c>
      <c r="I13" s="381" t="s">
        <v>17</v>
      </c>
      <c r="J13" s="293">
        <f t="shared" si="1"/>
        <v>2852513.83765254</v>
      </c>
      <c r="K13" s="91" t="s">
        <v>205</v>
      </c>
      <c r="L13" s="93">
        <v>5506379.700769466</v>
      </c>
      <c r="M13" s="93">
        <v>13701.635389335828</v>
      </c>
      <c r="N13" s="93">
        <v>429998.04389073903</v>
      </c>
      <c r="O13" s="93">
        <v>1797579.7977283436</v>
      </c>
      <c r="P13" s="92">
        <f t="shared" si="5"/>
        <v>7747659.1777778845</v>
      </c>
      <c r="Q13" s="94">
        <v>1</v>
      </c>
      <c r="R13" s="381" t="s">
        <v>17</v>
      </c>
      <c r="S13" s="293">
        <f t="shared" si="2"/>
        <v>7747659.1777778845</v>
      </c>
      <c r="T13" s="382">
        <f t="shared" si="3"/>
        <v>-9.463960343673834</v>
      </c>
      <c r="U13" s="382">
        <f t="shared" si="3"/>
        <v>-66.66666666666666</v>
      </c>
      <c r="V13" s="383">
        <f t="shared" si="4"/>
        <v>171.6081189689785</v>
      </c>
    </row>
    <row r="14" spans="1:22" ht="23.25">
      <c r="A14" s="224">
        <v>8</v>
      </c>
      <c r="B14" s="393" t="s">
        <v>311</v>
      </c>
      <c r="C14" s="388">
        <v>6226156.639631618</v>
      </c>
      <c r="D14" s="388">
        <v>19743.655283002514</v>
      </c>
      <c r="E14" s="388">
        <v>586359.629011875</v>
      </c>
      <c r="F14" s="388">
        <v>2350750.6190311247</v>
      </c>
      <c r="G14" s="389">
        <f t="shared" si="0"/>
        <v>9183010.542957619</v>
      </c>
      <c r="H14" s="390">
        <v>7</v>
      </c>
      <c r="I14" s="391" t="s">
        <v>312</v>
      </c>
      <c r="J14" s="392">
        <f t="shared" si="1"/>
        <v>1311858.6489939454</v>
      </c>
      <c r="K14" s="393" t="s">
        <v>350</v>
      </c>
      <c r="L14" s="388"/>
      <c r="M14" s="388"/>
      <c r="N14" s="388"/>
      <c r="O14" s="388"/>
      <c r="P14" s="389">
        <f t="shared" si="5"/>
        <v>0</v>
      </c>
      <c r="Q14" s="390"/>
      <c r="R14" s="391" t="s">
        <v>312</v>
      </c>
      <c r="S14" s="392">
        <v>0</v>
      </c>
      <c r="T14" s="394">
        <f t="shared" si="3"/>
        <v>-100</v>
      </c>
      <c r="U14" s="394">
        <f t="shared" si="3"/>
        <v>-100</v>
      </c>
      <c r="V14" s="395">
        <f t="shared" si="4"/>
        <v>-100</v>
      </c>
    </row>
    <row r="15" spans="1:22" ht="23.25">
      <c r="A15" s="224">
        <v>9</v>
      </c>
      <c r="B15" s="91" t="s">
        <v>313</v>
      </c>
      <c r="C15" s="93">
        <v>57008350.619988434</v>
      </c>
      <c r="D15" s="93">
        <v>216356.58968968308</v>
      </c>
      <c r="E15" s="93">
        <v>6067859.983061046</v>
      </c>
      <c r="F15" s="93">
        <v>17072332.930160385</v>
      </c>
      <c r="G15" s="92">
        <v>80364900.12289955</v>
      </c>
      <c r="H15" s="94">
        <v>1804</v>
      </c>
      <c r="I15" s="381" t="s">
        <v>255</v>
      </c>
      <c r="J15" s="293">
        <f t="shared" si="1"/>
        <v>44548.17079983345</v>
      </c>
      <c r="K15" s="91" t="s">
        <v>206</v>
      </c>
      <c r="L15" s="93">
        <v>73884136.87842698</v>
      </c>
      <c r="M15" s="93">
        <v>192993.23823124412</v>
      </c>
      <c r="N15" s="93">
        <v>5986957.912606081</v>
      </c>
      <c r="O15" s="93">
        <v>14670100.268042497</v>
      </c>
      <c r="P15" s="92">
        <f t="shared" si="5"/>
        <v>94734188.2973068</v>
      </c>
      <c r="Q15" s="94">
        <v>3041</v>
      </c>
      <c r="R15" s="381" t="s">
        <v>255</v>
      </c>
      <c r="S15" s="293">
        <f t="shared" si="2"/>
        <v>31152.31446803907</v>
      </c>
      <c r="T15" s="382">
        <f t="shared" si="3"/>
        <v>17.88005479062719</v>
      </c>
      <c r="U15" s="382">
        <f t="shared" si="3"/>
        <v>68.56984478935698</v>
      </c>
      <c r="V15" s="383">
        <f t="shared" si="4"/>
        <v>-30.070496927888374</v>
      </c>
    </row>
    <row r="16" spans="1:22" ht="23.25">
      <c r="A16" s="224">
        <v>10</v>
      </c>
      <c r="B16" s="91" t="s">
        <v>314</v>
      </c>
      <c r="C16" s="93">
        <v>51888949.72681503</v>
      </c>
      <c r="D16" s="93">
        <v>7521581.7303049145</v>
      </c>
      <c r="E16" s="93">
        <v>5715098.90273359</v>
      </c>
      <c r="F16" s="93">
        <v>9397141.276007041</v>
      </c>
      <c r="G16" s="92">
        <v>74522771.63586058</v>
      </c>
      <c r="H16" s="94">
        <v>34838</v>
      </c>
      <c r="I16" s="381" t="s">
        <v>255</v>
      </c>
      <c r="J16" s="293">
        <f t="shared" si="1"/>
        <v>2139.1231309449618</v>
      </c>
      <c r="K16" s="91" t="s">
        <v>232</v>
      </c>
      <c r="L16" s="93">
        <v>33485693.883781333</v>
      </c>
      <c r="M16" s="93">
        <v>74676.87859382601</v>
      </c>
      <c r="N16" s="93">
        <v>2222906.743720954</v>
      </c>
      <c r="O16" s="93">
        <v>5175268.167318897</v>
      </c>
      <c r="P16" s="92">
        <f t="shared" si="5"/>
        <v>40958545.67341501</v>
      </c>
      <c r="Q16" s="94">
        <v>14956</v>
      </c>
      <c r="R16" s="381" t="s">
        <v>255</v>
      </c>
      <c r="S16" s="293">
        <f t="shared" si="2"/>
        <v>2738.6029468718248</v>
      </c>
      <c r="T16" s="382">
        <f t="shared" si="3"/>
        <v>-45.038885733410325</v>
      </c>
      <c r="U16" s="382">
        <f t="shared" si="3"/>
        <v>-57.06986623801596</v>
      </c>
      <c r="V16" s="383">
        <f t="shared" si="4"/>
        <v>28.024558626601436</v>
      </c>
    </row>
    <row r="17" spans="1:22" ht="23.25">
      <c r="A17" s="224">
        <v>11</v>
      </c>
      <c r="B17" s="91" t="s">
        <v>315</v>
      </c>
      <c r="C17" s="93">
        <v>17003627.630376857</v>
      </c>
      <c r="D17" s="93">
        <v>2014656.078115573</v>
      </c>
      <c r="E17" s="93">
        <v>1561884.912167822</v>
      </c>
      <c r="F17" s="93">
        <v>2144282.969945955</v>
      </c>
      <c r="G17" s="92">
        <v>22724451.590606205</v>
      </c>
      <c r="H17" s="94">
        <v>9</v>
      </c>
      <c r="I17" s="381" t="s">
        <v>256</v>
      </c>
      <c r="J17" s="293">
        <f t="shared" si="1"/>
        <v>2524939.065622912</v>
      </c>
      <c r="K17" s="91" t="s">
        <v>233</v>
      </c>
      <c r="L17" s="93">
        <v>11408494.307894219</v>
      </c>
      <c r="M17" s="93">
        <v>24837.921295603366</v>
      </c>
      <c r="N17" s="93">
        <v>767823.2387724976</v>
      </c>
      <c r="O17" s="93">
        <v>1205027.1495533334</v>
      </c>
      <c r="P17" s="92">
        <f t="shared" si="5"/>
        <v>13406182.617515653</v>
      </c>
      <c r="Q17" s="94">
        <v>9</v>
      </c>
      <c r="R17" s="381" t="s">
        <v>256</v>
      </c>
      <c r="S17" s="293">
        <f t="shared" si="2"/>
        <v>1489575.8463906283</v>
      </c>
      <c r="T17" s="382">
        <f t="shared" si="3"/>
        <v>-41.00547349156942</v>
      </c>
      <c r="U17" s="382">
        <f t="shared" si="3"/>
        <v>0</v>
      </c>
      <c r="V17" s="383">
        <f t="shared" si="4"/>
        <v>-41.00547349156941</v>
      </c>
    </row>
    <row r="18" spans="1:22" ht="23.25">
      <c r="A18" s="224">
        <v>12</v>
      </c>
      <c r="B18" s="91" t="s">
        <v>201</v>
      </c>
      <c r="C18" s="93">
        <v>9745538.575997438</v>
      </c>
      <c r="D18" s="93">
        <v>1016882.02448421</v>
      </c>
      <c r="E18" s="93">
        <v>1022012.0713277684</v>
      </c>
      <c r="F18" s="93">
        <v>1186590.79713431</v>
      </c>
      <c r="G18" s="92">
        <v>12971023.468943726</v>
      </c>
      <c r="H18" s="94">
        <v>8</v>
      </c>
      <c r="I18" s="381" t="s">
        <v>257</v>
      </c>
      <c r="J18" s="293">
        <f t="shared" si="1"/>
        <v>1621377.9336179658</v>
      </c>
      <c r="K18" s="91" t="s">
        <v>201</v>
      </c>
      <c r="L18" s="93">
        <v>5957062.693554768</v>
      </c>
      <c r="M18" s="93">
        <v>12663.632708325535</v>
      </c>
      <c r="N18" s="93">
        <v>397487.82654144056</v>
      </c>
      <c r="O18" s="93">
        <v>244056.91620675556</v>
      </c>
      <c r="P18" s="92">
        <f t="shared" si="5"/>
        <v>6611271.069011291</v>
      </c>
      <c r="Q18" s="94">
        <v>4</v>
      </c>
      <c r="R18" s="381" t="s">
        <v>257</v>
      </c>
      <c r="S18" s="293">
        <f t="shared" si="2"/>
        <v>1652817.7672528226</v>
      </c>
      <c r="T18" s="382">
        <f t="shared" si="3"/>
        <v>-49.030459432591954</v>
      </c>
      <c r="U18" s="382">
        <f t="shared" si="3"/>
        <v>-50</v>
      </c>
      <c r="V18" s="383">
        <f t="shared" si="4"/>
        <v>1.939081134816086</v>
      </c>
    </row>
    <row r="19" spans="1:22" ht="23.25">
      <c r="A19" s="224">
        <v>13</v>
      </c>
      <c r="B19" s="91" t="s">
        <v>316</v>
      </c>
      <c r="C19" s="93">
        <v>4832497.642206284</v>
      </c>
      <c r="D19" s="93">
        <v>14068.32543377063</v>
      </c>
      <c r="E19" s="93">
        <v>379167.81042149814</v>
      </c>
      <c r="F19" s="93">
        <v>350255.77240451885</v>
      </c>
      <c r="G19" s="92">
        <v>5575989.550466072</v>
      </c>
      <c r="H19" s="94">
        <v>33</v>
      </c>
      <c r="I19" s="381" t="s">
        <v>255</v>
      </c>
      <c r="J19" s="293">
        <f t="shared" si="1"/>
        <v>168969.3803171537</v>
      </c>
      <c r="K19" s="91" t="s">
        <v>234</v>
      </c>
      <c r="L19" s="93">
        <v>3729760.099116959</v>
      </c>
      <c r="M19" s="93">
        <v>5545.900038540693</v>
      </c>
      <c r="N19" s="93">
        <v>156228.63671768008</v>
      </c>
      <c r="O19" s="93">
        <v>148093.7060769631</v>
      </c>
      <c r="P19" s="92">
        <f t="shared" si="5"/>
        <v>4039628.3419501428</v>
      </c>
      <c r="Q19" s="94">
        <v>88</v>
      </c>
      <c r="R19" s="381" t="s">
        <v>255</v>
      </c>
      <c r="S19" s="293">
        <f t="shared" si="2"/>
        <v>45904.86752216071</v>
      </c>
      <c r="T19" s="382">
        <f aca="true" t="shared" si="6" ref="T19:U32">IF(G19=0,0,(P19-G19)/G19)*100</f>
        <v>-27.553157957182894</v>
      </c>
      <c r="U19" s="382">
        <f t="shared" si="6"/>
        <v>166.66666666666669</v>
      </c>
      <c r="V19" s="383">
        <f t="shared" si="4"/>
        <v>-72.83243423394359</v>
      </c>
    </row>
    <row r="20" spans="1:22" ht="23.25">
      <c r="A20" s="224">
        <v>14</v>
      </c>
      <c r="B20" s="393" t="s">
        <v>317</v>
      </c>
      <c r="C20" s="388">
        <v>8105828.538443899</v>
      </c>
      <c r="D20" s="388">
        <v>25199.82177639505</v>
      </c>
      <c r="E20" s="388">
        <v>748618.787611634</v>
      </c>
      <c r="F20" s="388">
        <v>417529.18364360975</v>
      </c>
      <c r="G20" s="389">
        <v>9297176.331475537</v>
      </c>
      <c r="H20" s="390">
        <v>2</v>
      </c>
      <c r="I20" s="391" t="s">
        <v>17</v>
      </c>
      <c r="J20" s="392">
        <f t="shared" si="1"/>
        <v>4648588.165737769</v>
      </c>
      <c r="K20" s="393" t="s">
        <v>351</v>
      </c>
      <c r="L20" s="388"/>
      <c r="M20" s="388"/>
      <c r="N20" s="388"/>
      <c r="O20" s="388"/>
      <c r="P20" s="389"/>
      <c r="Q20" s="390"/>
      <c r="R20" s="391" t="s">
        <v>17</v>
      </c>
      <c r="S20" s="392">
        <v>0</v>
      </c>
      <c r="T20" s="394">
        <f t="shared" si="6"/>
        <v>-100</v>
      </c>
      <c r="U20" s="394">
        <f t="shared" si="6"/>
        <v>-100</v>
      </c>
      <c r="V20" s="395">
        <f t="shared" si="4"/>
        <v>-100</v>
      </c>
    </row>
    <row r="21" spans="1:22" ht="23.25">
      <c r="A21" s="224">
        <v>15</v>
      </c>
      <c r="B21" s="91" t="s">
        <v>218</v>
      </c>
      <c r="C21" s="93">
        <v>10708372.335089255</v>
      </c>
      <c r="D21" s="93">
        <v>20409.927068345325</v>
      </c>
      <c r="E21" s="93">
        <v>470208.74269946053</v>
      </c>
      <c r="F21" s="93">
        <v>466176.05344797584</v>
      </c>
      <c r="G21" s="92">
        <v>11665167.058305038</v>
      </c>
      <c r="H21" s="94">
        <v>152</v>
      </c>
      <c r="I21" s="381" t="s">
        <v>255</v>
      </c>
      <c r="J21" s="293">
        <f t="shared" si="1"/>
        <v>76744.52012042789</v>
      </c>
      <c r="K21" s="91" t="s">
        <v>218</v>
      </c>
      <c r="L21" s="93">
        <v>5820587.14190104</v>
      </c>
      <c r="M21" s="93">
        <v>9608.939104209543</v>
      </c>
      <c r="N21" s="93">
        <v>238095.47082207672</v>
      </c>
      <c r="O21" s="93">
        <v>267214.89968521975</v>
      </c>
      <c r="P21" s="92">
        <f t="shared" si="5"/>
        <v>6335506.451512546</v>
      </c>
      <c r="Q21" s="94">
        <v>3</v>
      </c>
      <c r="R21" s="381" t="s">
        <v>257</v>
      </c>
      <c r="S21" s="293">
        <f t="shared" si="2"/>
        <v>2111835.4838375156</v>
      </c>
      <c r="T21" s="382">
        <f t="shared" si="6"/>
        <v>-45.688677925945605</v>
      </c>
      <c r="U21" s="382">
        <f t="shared" si="6"/>
        <v>-98.02631578947368</v>
      </c>
      <c r="V21" s="383">
        <f t="shared" si="4"/>
        <v>2651.7736517520893</v>
      </c>
    </row>
    <row r="22" spans="1:22" ht="23.25">
      <c r="A22" s="224">
        <v>16</v>
      </c>
      <c r="B22" s="393" t="s">
        <v>318</v>
      </c>
      <c r="C22" s="388">
        <v>1166257.6893275243</v>
      </c>
      <c r="D22" s="388">
        <v>5425.423651079137</v>
      </c>
      <c r="E22" s="388">
        <v>124992.19742643887</v>
      </c>
      <c r="F22" s="388">
        <v>123920.21673933537</v>
      </c>
      <c r="G22" s="389">
        <v>1420595.5271443776</v>
      </c>
      <c r="H22" s="390">
        <v>5</v>
      </c>
      <c r="I22" s="391" t="s">
        <v>257</v>
      </c>
      <c r="J22" s="392">
        <f aca="true" t="shared" si="7" ref="J22:J30">G22/H22</f>
        <v>284119.10542887554</v>
      </c>
      <c r="K22" s="393" t="s">
        <v>352</v>
      </c>
      <c r="L22" s="388"/>
      <c r="M22" s="388"/>
      <c r="N22" s="388"/>
      <c r="O22" s="388"/>
      <c r="P22" s="389">
        <f t="shared" si="5"/>
        <v>0</v>
      </c>
      <c r="Q22" s="390"/>
      <c r="R22" s="391" t="s">
        <v>257</v>
      </c>
      <c r="S22" s="392">
        <v>0</v>
      </c>
      <c r="T22" s="394">
        <f t="shared" si="6"/>
        <v>-100</v>
      </c>
      <c r="U22" s="394">
        <f t="shared" si="6"/>
        <v>-100</v>
      </c>
      <c r="V22" s="395">
        <f t="shared" si="4"/>
        <v>-100</v>
      </c>
    </row>
    <row r="23" spans="1:22" ht="23.25">
      <c r="A23" s="224">
        <v>17</v>
      </c>
      <c r="B23" s="91" t="s">
        <v>202</v>
      </c>
      <c r="C23" s="93">
        <v>5645257.3177497275</v>
      </c>
      <c r="D23" s="93">
        <v>17566.169747746106</v>
      </c>
      <c r="E23" s="93">
        <v>447935.3904653493</v>
      </c>
      <c r="F23" s="93">
        <v>260545.04967527845</v>
      </c>
      <c r="G23" s="92">
        <v>6371303.927638101</v>
      </c>
      <c r="H23" s="94">
        <v>58</v>
      </c>
      <c r="I23" s="381" t="s">
        <v>255</v>
      </c>
      <c r="J23" s="293">
        <f t="shared" si="7"/>
        <v>109850.0677178983</v>
      </c>
      <c r="K23" s="91" t="s">
        <v>202</v>
      </c>
      <c r="L23" s="93">
        <v>8935594.040332153</v>
      </c>
      <c r="M23" s="93">
        <v>18995.449062488304</v>
      </c>
      <c r="N23" s="93">
        <v>596231.7398121608</v>
      </c>
      <c r="O23" s="93">
        <v>366085.3743101333</v>
      </c>
      <c r="P23" s="92">
        <v>9916906.603516938</v>
      </c>
      <c r="Q23" s="94">
        <v>69</v>
      </c>
      <c r="R23" s="381" t="s">
        <v>255</v>
      </c>
      <c r="S23" s="293">
        <f aca="true" t="shared" si="8" ref="S23:S30">P23/Q23</f>
        <v>143723.28410894112</v>
      </c>
      <c r="T23" s="382">
        <f t="shared" si="6"/>
        <v>55.64956115966081</v>
      </c>
      <c r="U23" s="382">
        <f t="shared" si="6"/>
        <v>18.96551724137931</v>
      </c>
      <c r="V23" s="383">
        <f t="shared" si="4"/>
        <v>30.835863003772847</v>
      </c>
    </row>
    <row r="24" spans="1:22" ht="23.25">
      <c r="A24" s="224">
        <v>18</v>
      </c>
      <c r="B24" s="91" t="s">
        <v>214</v>
      </c>
      <c r="C24" s="93">
        <v>27308682.03456606</v>
      </c>
      <c r="D24" s="93">
        <v>76829.52367189075</v>
      </c>
      <c r="E24" s="93">
        <v>2338626.109947908</v>
      </c>
      <c r="F24" s="93">
        <v>2358491.480354276</v>
      </c>
      <c r="G24" s="92">
        <v>32082629.148540135</v>
      </c>
      <c r="H24" s="94">
        <v>278</v>
      </c>
      <c r="I24" s="381" t="s">
        <v>17</v>
      </c>
      <c r="J24" s="293">
        <f t="shared" si="7"/>
        <v>115405.14082208682</v>
      </c>
      <c r="K24" s="91" t="s">
        <v>214</v>
      </c>
      <c r="L24" s="93">
        <v>16433423.818712123</v>
      </c>
      <c r="M24" s="93">
        <v>44872.397895416274</v>
      </c>
      <c r="N24" s="93">
        <v>1377099.497367072</v>
      </c>
      <c r="O24" s="93">
        <v>1878478.12791564</v>
      </c>
      <c r="P24" s="92">
        <f>SUM(L24:O24)</f>
        <v>19733873.84189025</v>
      </c>
      <c r="Q24" s="94">
        <v>131</v>
      </c>
      <c r="R24" s="381" t="s">
        <v>17</v>
      </c>
      <c r="S24" s="293">
        <f t="shared" si="8"/>
        <v>150640.25833504007</v>
      </c>
      <c r="T24" s="382">
        <f t="shared" si="6"/>
        <v>-38.490471742437585</v>
      </c>
      <c r="U24" s="382">
        <f t="shared" si="6"/>
        <v>-52.87769784172662</v>
      </c>
      <c r="V24" s="383">
        <f t="shared" si="4"/>
        <v>30.53167065345305</v>
      </c>
    </row>
    <row r="25" spans="1:22" ht="23.25">
      <c r="A25" s="224">
        <v>19</v>
      </c>
      <c r="B25" s="91" t="s">
        <v>215</v>
      </c>
      <c r="C25" s="93">
        <v>13898737.177152347</v>
      </c>
      <c r="D25" s="93">
        <v>45755.599618300104</v>
      </c>
      <c r="E25" s="93">
        <v>1375975.824219768</v>
      </c>
      <c r="F25" s="93">
        <v>1340291.066589166</v>
      </c>
      <c r="G25" s="92">
        <v>16660759.66757958</v>
      </c>
      <c r="H25" s="94">
        <v>13</v>
      </c>
      <c r="I25" s="381" t="s">
        <v>262</v>
      </c>
      <c r="J25" s="293">
        <f t="shared" si="7"/>
        <v>1281596.8975061215</v>
      </c>
      <c r="K25" s="91" t="s">
        <v>215</v>
      </c>
      <c r="L25" s="93">
        <v>13265263.363544498</v>
      </c>
      <c r="M25" s="93">
        <v>33319.886060430304</v>
      </c>
      <c r="N25" s="93">
        <v>1026023.127952479</v>
      </c>
      <c r="O25" s="93">
        <v>1955673.4824779355</v>
      </c>
      <c r="P25" s="92">
        <f t="shared" si="5"/>
        <v>16280279.860035341</v>
      </c>
      <c r="Q25" s="94">
        <v>34</v>
      </c>
      <c r="R25" s="381" t="s">
        <v>262</v>
      </c>
      <c r="S25" s="293">
        <f t="shared" si="8"/>
        <v>478831.76058927475</v>
      </c>
      <c r="T25" s="382">
        <f t="shared" si="6"/>
        <v>-2.283688229922794</v>
      </c>
      <c r="U25" s="382">
        <f t="shared" si="6"/>
        <v>161.53846153846155</v>
      </c>
      <c r="V25" s="383">
        <f t="shared" si="4"/>
        <v>-62.637880793794</v>
      </c>
    </row>
    <row r="26" spans="1:22" ht="23.25">
      <c r="A26" s="224">
        <v>20</v>
      </c>
      <c r="B26" s="91" t="s">
        <v>239</v>
      </c>
      <c r="C26" s="93">
        <v>11499073.151359163</v>
      </c>
      <c r="D26" s="93">
        <v>42104.185117352725</v>
      </c>
      <c r="E26" s="93">
        <v>1137225.315285504</v>
      </c>
      <c r="F26" s="93">
        <v>2401439.7256851443</v>
      </c>
      <c r="G26" s="92">
        <v>15079842.377447164</v>
      </c>
      <c r="H26" s="94">
        <v>77123</v>
      </c>
      <c r="I26" s="381" t="s">
        <v>255</v>
      </c>
      <c r="J26" s="293">
        <f t="shared" si="7"/>
        <v>195.52976903708574</v>
      </c>
      <c r="K26" s="91" t="s">
        <v>239</v>
      </c>
      <c r="L26" s="93">
        <v>14042075.253029808</v>
      </c>
      <c r="M26" s="93">
        <v>26789.573758278766</v>
      </c>
      <c r="N26" s="93">
        <v>869998.2433239478</v>
      </c>
      <c r="O26" s="93">
        <v>1604176.983671902</v>
      </c>
      <c r="P26" s="92">
        <f t="shared" si="5"/>
        <v>16543040.053783936</v>
      </c>
      <c r="Q26" s="94">
        <v>78605</v>
      </c>
      <c r="R26" s="381" t="s">
        <v>255</v>
      </c>
      <c r="S26" s="293">
        <f t="shared" si="8"/>
        <v>210.45785959905777</v>
      </c>
      <c r="T26" s="382">
        <f t="shared" si="6"/>
        <v>9.703003782884862</v>
      </c>
      <c r="U26" s="382">
        <f t="shared" si="6"/>
        <v>1.921605746664419</v>
      </c>
      <c r="V26" s="383">
        <f t="shared" si="4"/>
        <v>7.634689405857502</v>
      </c>
    </row>
    <row r="27" spans="1:22" ht="23.25">
      <c r="A27" s="224">
        <v>21</v>
      </c>
      <c r="B27" s="91" t="s">
        <v>207</v>
      </c>
      <c r="C27" s="93">
        <v>24401706.43750292</v>
      </c>
      <c r="D27" s="93">
        <v>57148.51219707103</v>
      </c>
      <c r="E27" s="93">
        <v>1514169.2387719832</v>
      </c>
      <c r="F27" s="93">
        <v>2879122.181315933</v>
      </c>
      <c r="G27" s="92">
        <v>28852146.369787905</v>
      </c>
      <c r="H27" s="94">
        <v>2012</v>
      </c>
      <c r="I27" s="381" t="s">
        <v>260</v>
      </c>
      <c r="J27" s="293">
        <f t="shared" si="7"/>
        <v>14340.03298697212</v>
      </c>
      <c r="K27" s="91" t="s">
        <v>207</v>
      </c>
      <c r="L27" s="93">
        <v>14038254.60486848</v>
      </c>
      <c r="M27" s="93">
        <v>21086.283034237604</v>
      </c>
      <c r="N27" s="93">
        <v>728547.3565159962</v>
      </c>
      <c r="O27" s="93">
        <v>949364.2133738425</v>
      </c>
      <c r="P27" s="92">
        <f t="shared" si="5"/>
        <v>15737252.457792554</v>
      </c>
      <c r="Q27" s="94">
        <v>2244</v>
      </c>
      <c r="R27" s="381" t="s">
        <v>260</v>
      </c>
      <c r="S27" s="293">
        <f t="shared" si="8"/>
        <v>7013.035854631263</v>
      </c>
      <c r="T27" s="382">
        <f t="shared" si="6"/>
        <v>-45.45552259407784</v>
      </c>
      <c r="U27" s="382">
        <f t="shared" si="6"/>
        <v>11.530815109343937</v>
      </c>
      <c r="V27" s="383">
        <f t="shared" si="4"/>
        <v>-51.094702076330044</v>
      </c>
    </row>
    <row r="28" spans="1:22" ht="23.25">
      <c r="A28" s="224">
        <v>22</v>
      </c>
      <c r="B28" s="91" t="s">
        <v>240</v>
      </c>
      <c r="C28" s="93">
        <v>18790394.72404702</v>
      </c>
      <c r="D28" s="93">
        <v>55430.07415017797</v>
      </c>
      <c r="E28" s="93">
        <v>1519177.802118731</v>
      </c>
      <c r="F28" s="93">
        <v>2816957.404921772</v>
      </c>
      <c r="G28" s="92">
        <v>23181960.0052377</v>
      </c>
      <c r="H28" s="94">
        <v>681368</v>
      </c>
      <c r="I28" s="381" t="s">
        <v>258</v>
      </c>
      <c r="J28" s="293">
        <f t="shared" si="7"/>
        <v>34.02267204394351</v>
      </c>
      <c r="K28" s="91" t="s">
        <v>240</v>
      </c>
      <c r="L28" s="93">
        <v>20949317.161947224</v>
      </c>
      <c r="M28" s="93">
        <v>39377.69229579045</v>
      </c>
      <c r="N28" s="93">
        <v>1268804.340056408</v>
      </c>
      <c r="O28" s="93">
        <v>2375180.6484583253</v>
      </c>
      <c r="P28" s="92">
        <f t="shared" si="5"/>
        <v>24632679.842757747</v>
      </c>
      <c r="Q28" s="94">
        <v>901071</v>
      </c>
      <c r="R28" s="381" t="s">
        <v>258</v>
      </c>
      <c r="S28" s="293">
        <f t="shared" si="8"/>
        <v>27.337113105135717</v>
      </c>
      <c r="T28" s="382">
        <f t="shared" si="6"/>
        <v>6.2579688567846485</v>
      </c>
      <c r="U28" s="382">
        <f t="shared" si="6"/>
        <v>32.24439656690657</v>
      </c>
      <c r="V28" s="383">
        <f t="shared" si="4"/>
        <v>-19.650305332199533</v>
      </c>
    </row>
    <row r="29" spans="1:22" ht="23.25">
      <c r="A29" s="224">
        <v>23</v>
      </c>
      <c r="B29" s="91" t="s">
        <v>241</v>
      </c>
      <c r="C29" s="93">
        <v>27663645.73828817</v>
      </c>
      <c r="D29" s="93">
        <v>52907.90080981125</v>
      </c>
      <c r="E29" s="93">
        <v>1496670.5653558974</v>
      </c>
      <c r="F29" s="93">
        <v>3374767.4096599626</v>
      </c>
      <c r="G29" s="92">
        <v>32587991.61411384</v>
      </c>
      <c r="H29" s="94">
        <v>60711</v>
      </c>
      <c r="I29" s="504" t="s">
        <v>258</v>
      </c>
      <c r="J29" s="293">
        <f t="shared" si="7"/>
        <v>536.7724401527539</v>
      </c>
      <c r="K29" s="91" t="s">
        <v>241</v>
      </c>
      <c r="L29" s="93">
        <v>11978161.39197978</v>
      </c>
      <c r="M29" s="93">
        <v>19533.431674462117</v>
      </c>
      <c r="N29" s="93">
        <v>619558.7013378858</v>
      </c>
      <c r="O29" s="93">
        <v>823008.8049150137</v>
      </c>
      <c r="P29" s="92">
        <f t="shared" si="5"/>
        <v>13440262.329907142</v>
      </c>
      <c r="Q29" s="94">
        <v>81</v>
      </c>
      <c r="R29" s="504" t="s">
        <v>261</v>
      </c>
      <c r="S29" s="293">
        <f t="shared" si="8"/>
        <v>165929.16456675483</v>
      </c>
      <c r="T29" s="382">
        <f t="shared" si="6"/>
        <v>-58.75700936388429</v>
      </c>
      <c r="U29" s="382">
        <f t="shared" si="6"/>
        <v>-99.86658101497258</v>
      </c>
      <c r="V29" s="383">
        <f t="shared" si="4"/>
        <v>30812.385240854564</v>
      </c>
    </row>
    <row r="30" spans="1:22" ht="23.25">
      <c r="A30" s="224">
        <v>24</v>
      </c>
      <c r="B30" s="91" t="s">
        <v>208</v>
      </c>
      <c r="C30" s="93">
        <v>9475623.964092776</v>
      </c>
      <c r="D30" s="93">
        <v>24558.073289978696</v>
      </c>
      <c r="E30" s="93">
        <v>663727.6804177804</v>
      </c>
      <c r="F30" s="93">
        <v>1393106.427381632</v>
      </c>
      <c r="G30" s="92">
        <v>11557016.145182166</v>
      </c>
      <c r="H30" s="94">
        <v>31</v>
      </c>
      <c r="I30" s="381" t="s">
        <v>257</v>
      </c>
      <c r="J30" s="293">
        <f t="shared" si="7"/>
        <v>372806.9724252312</v>
      </c>
      <c r="K30" s="91" t="s">
        <v>208</v>
      </c>
      <c r="L30" s="93">
        <v>16810610.298354182</v>
      </c>
      <c r="M30" s="93">
        <v>30963.50823573433</v>
      </c>
      <c r="N30" s="594">
        <v>3623333678.098442</v>
      </c>
      <c r="O30" s="93">
        <v>2447338.685715676</v>
      </c>
      <c r="P30" s="92">
        <f t="shared" si="5"/>
        <v>3642622590.590748</v>
      </c>
      <c r="Q30" s="94">
        <v>217</v>
      </c>
      <c r="R30" s="381" t="s">
        <v>257</v>
      </c>
      <c r="S30" s="293">
        <f t="shared" si="8"/>
        <v>16786279.219312202</v>
      </c>
      <c r="T30" s="382">
        <f t="shared" si="6"/>
        <v>31418.711619255344</v>
      </c>
      <c r="U30" s="382">
        <f t="shared" si="6"/>
        <v>600</v>
      </c>
      <c r="V30" s="383">
        <f t="shared" si="4"/>
        <v>4402.673088465049</v>
      </c>
    </row>
    <row r="31" spans="1:22" ht="23.25">
      <c r="A31" s="224">
        <v>25</v>
      </c>
      <c r="B31" s="91" t="s">
        <v>209</v>
      </c>
      <c r="C31" s="93">
        <v>2081602.7452010855</v>
      </c>
      <c r="D31" s="93">
        <v>8618.353228966565</v>
      </c>
      <c r="E31" s="93">
        <v>222322.4040576529</v>
      </c>
      <c r="F31" s="93">
        <v>442989.02027066203</v>
      </c>
      <c r="G31" s="92">
        <v>2755532.5227583665</v>
      </c>
      <c r="H31" s="94">
        <v>35</v>
      </c>
      <c r="I31" s="381" t="s">
        <v>261</v>
      </c>
      <c r="J31" s="293">
        <f>G31/H31</f>
        <v>78729.50065023905</v>
      </c>
      <c r="K31" s="91" t="s">
        <v>209</v>
      </c>
      <c r="L31" s="93">
        <v>4144502.066094183</v>
      </c>
      <c r="M31" s="93">
        <v>6109.387208231993</v>
      </c>
      <c r="N31" s="93">
        <v>213383.84235565946</v>
      </c>
      <c r="O31" s="93">
        <v>276361.60060073104</v>
      </c>
      <c r="P31" s="92">
        <f t="shared" si="5"/>
        <v>4640356.896258805</v>
      </c>
      <c r="Q31" s="94">
        <v>86</v>
      </c>
      <c r="R31" s="381" t="s">
        <v>261</v>
      </c>
      <c r="S31" s="293">
        <f aca="true" t="shared" si="9" ref="S31:S37">P31/Q31</f>
        <v>53957.63832859076</v>
      </c>
      <c r="T31" s="382">
        <f t="shared" si="6"/>
        <v>68.4014562678315</v>
      </c>
      <c r="U31" s="382">
        <f t="shared" si="6"/>
        <v>145.7142857142857</v>
      </c>
      <c r="V31" s="383">
        <f t="shared" si="4"/>
        <v>-31.464523611929035</v>
      </c>
    </row>
    <row r="32" spans="1:22" ht="23.25">
      <c r="A32" s="224">
        <v>26</v>
      </c>
      <c r="B32" s="91" t="s">
        <v>319</v>
      </c>
      <c r="C32" s="93">
        <v>25584576.59574156</v>
      </c>
      <c r="D32" s="93">
        <v>59996.60719007246</v>
      </c>
      <c r="E32" s="93">
        <v>1707150.146696438</v>
      </c>
      <c r="F32" s="93">
        <v>2205061.3327656123</v>
      </c>
      <c r="G32" s="92">
        <v>29556784.68239368</v>
      </c>
      <c r="H32" s="94">
        <v>505477</v>
      </c>
      <c r="I32" s="381" t="s">
        <v>258</v>
      </c>
      <c r="J32" s="293">
        <f>G32/H32</f>
        <v>58.473055514679565</v>
      </c>
      <c r="K32" s="91" t="s">
        <v>213</v>
      </c>
      <c r="L32" s="93">
        <v>17194105.034646083</v>
      </c>
      <c r="M32" s="93">
        <v>43131.60670420954</v>
      </c>
      <c r="N32" s="93">
        <v>1347874.354322077</v>
      </c>
      <c r="O32" s="93">
        <v>2146428.10682429</v>
      </c>
      <c r="P32" s="92">
        <f t="shared" si="5"/>
        <v>20731539.102496658</v>
      </c>
      <c r="Q32" s="94">
        <v>9765744</v>
      </c>
      <c r="R32" s="381" t="s">
        <v>258</v>
      </c>
      <c r="S32" s="293">
        <f t="shared" si="9"/>
        <v>2.1228837354836108</v>
      </c>
      <c r="T32" s="382">
        <f t="shared" si="6"/>
        <v>-29.858611735782027</v>
      </c>
      <c r="U32" s="382">
        <f t="shared" si="6"/>
        <v>1831.985827248322</v>
      </c>
      <c r="V32" s="383">
        <f t="shared" si="4"/>
        <v>-96.3694667282255</v>
      </c>
    </row>
    <row r="33" spans="1:22" ht="23.25">
      <c r="A33" s="224">
        <v>27</v>
      </c>
      <c r="B33" s="91" t="s">
        <v>320</v>
      </c>
      <c r="C33" s="93">
        <v>22043101.496014565</v>
      </c>
      <c r="D33" s="93">
        <v>53184.774613168745</v>
      </c>
      <c r="E33" s="93">
        <v>1464057.6499686548</v>
      </c>
      <c r="F33" s="93">
        <v>2965206.9115298917</v>
      </c>
      <c r="G33" s="92">
        <v>26525550.83212628</v>
      </c>
      <c r="H33" s="94">
        <v>1528</v>
      </c>
      <c r="I33" s="381" t="s">
        <v>255</v>
      </c>
      <c r="J33" s="293">
        <f>G33/H33</f>
        <v>17359.653685946516</v>
      </c>
      <c r="K33" s="91" t="s">
        <v>217</v>
      </c>
      <c r="L33" s="93">
        <v>19075434.126485124</v>
      </c>
      <c r="M33" s="93">
        <v>40102.417657811035</v>
      </c>
      <c r="N33" s="93">
        <v>1202110.6942765203</v>
      </c>
      <c r="O33" s="93">
        <v>2081280.7188269775</v>
      </c>
      <c r="P33" s="92">
        <f t="shared" si="5"/>
        <v>22398927.95724643</v>
      </c>
      <c r="Q33" s="94">
        <v>9491</v>
      </c>
      <c r="R33" s="381" t="s">
        <v>255</v>
      </c>
      <c r="S33" s="293">
        <f t="shared" si="9"/>
        <v>2360.0176964752322</v>
      </c>
      <c r="T33" s="382">
        <f aca="true" t="shared" si="10" ref="T33:U37">IF(G33=0,0,(P33-G33)/G33)*100</f>
        <v>-15.557161851213703</v>
      </c>
      <c r="U33" s="382">
        <f t="shared" si="10"/>
        <v>521.1387434554973</v>
      </c>
      <c r="V33" s="383">
        <f t="shared" si="4"/>
        <v>-86.40515681262823</v>
      </c>
    </row>
    <row r="34" spans="1:22" ht="23.25">
      <c r="A34" s="224">
        <v>28</v>
      </c>
      <c r="B34" s="393" t="s">
        <v>443</v>
      </c>
      <c r="C34" s="396"/>
      <c r="D34" s="388"/>
      <c r="E34" s="388"/>
      <c r="F34" s="388"/>
      <c r="G34" s="389"/>
      <c r="H34" s="397"/>
      <c r="I34" s="391"/>
      <c r="J34" s="392"/>
      <c r="K34" s="393" t="s">
        <v>216</v>
      </c>
      <c r="L34" s="388">
        <v>8289967.193311317</v>
      </c>
      <c r="M34" s="388">
        <v>19567.53542787652</v>
      </c>
      <c r="N34" s="388">
        <v>590762.370308419</v>
      </c>
      <c r="O34" s="388">
        <v>1497695.5060342238</v>
      </c>
      <c r="P34" s="389">
        <f t="shared" si="5"/>
        <v>10397992.605081836</v>
      </c>
      <c r="Q34" s="390">
        <v>1032</v>
      </c>
      <c r="R34" s="391" t="s">
        <v>255</v>
      </c>
      <c r="S34" s="392">
        <f t="shared" si="9"/>
        <v>10075.57422973046</v>
      </c>
      <c r="T34" s="394">
        <f t="shared" si="10"/>
        <v>0</v>
      </c>
      <c r="U34" s="394">
        <f t="shared" si="10"/>
        <v>0</v>
      </c>
      <c r="V34" s="395">
        <f>IF(J34=0,0,(S34-J34)/J34)*100</f>
        <v>0</v>
      </c>
    </row>
    <row r="35" spans="1:22" ht="23.25">
      <c r="A35" s="224">
        <v>29</v>
      </c>
      <c r="B35" s="393" t="s">
        <v>444</v>
      </c>
      <c r="C35" s="396"/>
      <c r="D35" s="388"/>
      <c r="E35" s="388"/>
      <c r="F35" s="388"/>
      <c r="G35" s="389"/>
      <c r="H35" s="397"/>
      <c r="I35" s="391"/>
      <c r="J35" s="392"/>
      <c r="K35" s="393" t="s">
        <v>237</v>
      </c>
      <c r="L35" s="388">
        <v>16604457.885163978</v>
      </c>
      <c r="M35" s="388">
        <v>52048.42014780168</v>
      </c>
      <c r="N35" s="388">
        <v>1709990.310886249</v>
      </c>
      <c r="O35" s="388">
        <v>1064960.2689116066</v>
      </c>
      <c r="P35" s="389">
        <f t="shared" si="5"/>
        <v>19431456.885109633</v>
      </c>
      <c r="Q35" s="390">
        <v>26</v>
      </c>
      <c r="R35" s="391" t="s">
        <v>259</v>
      </c>
      <c r="S35" s="392">
        <f t="shared" si="9"/>
        <v>747363.7263503706</v>
      </c>
      <c r="T35" s="394">
        <f t="shared" si="10"/>
        <v>0</v>
      </c>
      <c r="U35" s="394">
        <f t="shared" si="10"/>
        <v>0</v>
      </c>
      <c r="V35" s="395">
        <f>IF(J35=0,0,(S35-J35)/J35)*100</f>
        <v>0</v>
      </c>
    </row>
    <row r="36" spans="1:22" ht="23.25">
      <c r="A36" s="224">
        <v>30</v>
      </c>
      <c r="B36" s="393" t="s">
        <v>445</v>
      </c>
      <c r="C36" s="396"/>
      <c r="D36" s="388"/>
      <c r="E36" s="388"/>
      <c r="F36" s="388"/>
      <c r="G36" s="389"/>
      <c r="H36" s="397"/>
      <c r="I36" s="391"/>
      <c r="J36" s="392"/>
      <c r="K36" s="393" t="s">
        <v>210</v>
      </c>
      <c r="L36" s="388">
        <v>13983918.865741294</v>
      </c>
      <c r="M36" s="388">
        <v>25330.03385781104</v>
      </c>
      <c r="N36" s="388">
        <v>834022.7917965386</v>
      </c>
      <c r="O36" s="388">
        <v>1368633.5271848077</v>
      </c>
      <c r="P36" s="389">
        <f t="shared" si="5"/>
        <v>16211905.21858045</v>
      </c>
      <c r="Q36" s="390">
        <v>16456</v>
      </c>
      <c r="R36" s="391" t="s">
        <v>255</v>
      </c>
      <c r="S36" s="392">
        <f t="shared" si="9"/>
        <v>985.1668217416413</v>
      </c>
      <c r="T36" s="394">
        <f t="shared" si="10"/>
        <v>0</v>
      </c>
      <c r="U36" s="394">
        <f t="shared" si="10"/>
        <v>0</v>
      </c>
      <c r="V36" s="395">
        <f>IF(J36=0,0,(S36-J36)/J36)*100</f>
        <v>0</v>
      </c>
    </row>
    <row r="37" spans="1:22" ht="23.25">
      <c r="A37" s="224">
        <v>31</v>
      </c>
      <c r="B37" s="393" t="s">
        <v>446</v>
      </c>
      <c r="C37" s="396"/>
      <c r="D37" s="388"/>
      <c r="E37" s="388"/>
      <c r="F37" s="388"/>
      <c r="G37" s="389"/>
      <c r="H37" s="397"/>
      <c r="I37" s="391"/>
      <c r="J37" s="392"/>
      <c r="K37" s="393" t="s">
        <v>211</v>
      </c>
      <c r="L37" s="388">
        <v>4820021.687941291</v>
      </c>
      <c r="M37" s="388">
        <v>10264.166373433116</v>
      </c>
      <c r="N37" s="388">
        <v>304421.9960880262</v>
      </c>
      <c r="O37" s="388">
        <v>658832.4855661276</v>
      </c>
      <c r="P37" s="389">
        <f t="shared" si="5"/>
        <v>5793540.335968878</v>
      </c>
      <c r="Q37" s="390">
        <v>7</v>
      </c>
      <c r="R37" s="391" t="s">
        <v>255</v>
      </c>
      <c r="S37" s="392">
        <f t="shared" si="9"/>
        <v>827648.6194241254</v>
      </c>
      <c r="T37" s="394">
        <f t="shared" si="10"/>
        <v>0</v>
      </c>
      <c r="U37" s="394">
        <f t="shared" si="10"/>
        <v>0</v>
      </c>
      <c r="V37" s="395">
        <f>IF(J37=0,0,(S37-J37)/J37)*100</f>
        <v>0</v>
      </c>
    </row>
    <row r="38" spans="2:22" ht="23.25">
      <c r="B38" s="225" t="s">
        <v>64</v>
      </c>
      <c r="C38" s="226"/>
      <c r="D38" s="227"/>
      <c r="E38" s="227"/>
      <c r="F38" s="227"/>
      <c r="G38" s="228"/>
      <c r="H38" s="229"/>
      <c r="I38" s="384"/>
      <c r="J38" s="230"/>
      <c r="K38" s="225" t="s">
        <v>64</v>
      </c>
      <c r="L38" s="231"/>
      <c r="M38" s="231"/>
      <c r="N38" s="231"/>
      <c r="O38" s="231"/>
      <c r="P38" s="294">
        <f>SUM(L38:O38)</f>
        <v>0</v>
      </c>
      <c r="Q38" s="232"/>
      <c r="R38" s="384"/>
      <c r="S38" s="235"/>
      <c r="T38" s="385"/>
      <c r="U38" s="385"/>
      <c r="V38" s="386"/>
    </row>
    <row r="39" spans="1:22" ht="23.25">
      <c r="A39" s="224">
        <v>1</v>
      </c>
      <c r="B39" s="91" t="s">
        <v>244</v>
      </c>
      <c r="C39" s="93">
        <v>4645731.556327527</v>
      </c>
      <c r="D39" s="95">
        <v>16608.43974820144</v>
      </c>
      <c r="E39" s="93">
        <v>399276.99008093536</v>
      </c>
      <c r="F39" s="93">
        <v>158427.27797755727</v>
      </c>
      <c r="G39" s="92">
        <v>5220044.264134221</v>
      </c>
      <c r="H39" s="94">
        <v>1</v>
      </c>
      <c r="I39" s="381" t="s">
        <v>19</v>
      </c>
      <c r="J39" s="234">
        <f aca="true" t="shared" si="11" ref="J39:J62">G39/H39</f>
        <v>5220044.264134221</v>
      </c>
      <c r="K39" s="91" t="s">
        <v>244</v>
      </c>
      <c r="L39" s="93">
        <v>2950684.7456551655</v>
      </c>
      <c r="M39" s="95">
        <v>9208.566641534144</v>
      </c>
      <c r="N39" s="93">
        <v>248507.5737044902</v>
      </c>
      <c r="O39" s="93">
        <v>125877.28485666886</v>
      </c>
      <c r="P39" s="92">
        <f>SUM(L39:O39)</f>
        <v>3334278.170857859</v>
      </c>
      <c r="Q39" s="94">
        <v>1</v>
      </c>
      <c r="R39" s="381" t="s">
        <v>19</v>
      </c>
      <c r="S39" s="234">
        <f>P39/Q39</f>
        <v>3334278.170857859</v>
      </c>
      <c r="T39" s="382">
        <f aca="true" t="shared" si="12" ref="T39:U66">IF(G39=0,0,(P39-G39)/G39)*100</f>
        <v>-36.12548089358259</v>
      </c>
      <c r="U39" s="382">
        <f t="shared" si="12"/>
        <v>0</v>
      </c>
      <c r="V39" s="383">
        <f>IF(J39=0,0,(S39-J39)/J39)*100</f>
        <v>-36.12548089358259</v>
      </c>
    </row>
    <row r="40" spans="1:22" ht="23.25">
      <c r="A40" s="224">
        <v>2</v>
      </c>
      <c r="B40" s="91" t="s">
        <v>245</v>
      </c>
      <c r="C40" s="93">
        <v>3566718.5250159726</v>
      </c>
      <c r="D40" s="95">
        <v>12917.675359712232</v>
      </c>
      <c r="E40" s="93">
        <v>353957.22006294964</v>
      </c>
      <c r="F40" s="93">
        <v>198915.43509365572</v>
      </c>
      <c r="G40" s="92">
        <v>4132508.8555322904</v>
      </c>
      <c r="H40" s="94">
        <v>1971</v>
      </c>
      <c r="I40" s="381" t="s">
        <v>255</v>
      </c>
      <c r="J40" s="234">
        <f t="shared" si="11"/>
        <v>2096.6559388799037</v>
      </c>
      <c r="K40" s="91" t="s">
        <v>245</v>
      </c>
      <c r="L40" s="93">
        <v>1930305.4294057821</v>
      </c>
      <c r="M40" s="95">
        <v>4567.211796445276</v>
      </c>
      <c r="N40" s="93">
        <v>157363.86489691297</v>
      </c>
      <c r="O40" s="93">
        <v>98702.15145161675</v>
      </c>
      <c r="P40" s="92">
        <f aca="true" t="shared" si="13" ref="P40:P52">SUM(L40:O40)</f>
        <v>2190938.6575507573</v>
      </c>
      <c r="Q40" s="94">
        <v>761</v>
      </c>
      <c r="R40" s="381" t="s">
        <v>265</v>
      </c>
      <c r="S40" s="234">
        <f aca="true" t="shared" si="14" ref="S40:S62">P40/Q40</f>
        <v>2879.025831209931</v>
      </c>
      <c r="T40" s="382">
        <f t="shared" si="12"/>
        <v>-46.98284422022002</v>
      </c>
      <c r="U40" s="382">
        <f t="shared" si="12"/>
        <v>-61.39015728056824</v>
      </c>
      <c r="V40" s="383">
        <f aca="true" t="shared" si="15" ref="V40:V63">IF(J40=0,0,(S40-J40)/J40)*100</f>
        <v>37.31513014710428</v>
      </c>
    </row>
    <row r="41" spans="1:22" ht="23.25">
      <c r="A41" s="224">
        <v>3</v>
      </c>
      <c r="B41" s="91" t="s">
        <v>246</v>
      </c>
      <c r="C41" s="93">
        <v>2625531.224494441</v>
      </c>
      <c r="D41" s="95">
        <v>10869.301124100717</v>
      </c>
      <c r="E41" s="93">
        <v>267986.4843529677</v>
      </c>
      <c r="F41" s="93">
        <v>3483729.731143091</v>
      </c>
      <c r="G41" s="92">
        <v>6388116.7411146</v>
      </c>
      <c r="H41" s="94">
        <v>143517</v>
      </c>
      <c r="I41" s="381" t="s">
        <v>16</v>
      </c>
      <c r="J41" s="234">
        <f t="shared" si="11"/>
        <v>44.51121986325383</v>
      </c>
      <c r="K41" s="91" t="s">
        <v>246</v>
      </c>
      <c r="L41" s="93">
        <v>1902152.9378342628</v>
      </c>
      <c r="M41" s="95">
        <v>6554.245500093546</v>
      </c>
      <c r="N41" s="93">
        <v>199068.47730271277</v>
      </c>
      <c r="O41" s="93">
        <v>947703.2063636844</v>
      </c>
      <c r="P41" s="92">
        <f t="shared" si="13"/>
        <v>3055478.8670007535</v>
      </c>
      <c r="Q41" s="94">
        <v>107342</v>
      </c>
      <c r="R41" s="381" t="s">
        <v>16</v>
      </c>
      <c r="S41" s="234">
        <f t="shared" si="14"/>
        <v>28.464896005298517</v>
      </c>
      <c r="T41" s="382">
        <f t="shared" si="12"/>
        <v>-52.169332671468474</v>
      </c>
      <c r="U41" s="382">
        <f t="shared" si="12"/>
        <v>-25.206073148128795</v>
      </c>
      <c r="V41" s="383">
        <f t="shared" si="15"/>
        <v>-36.05006537060183</v>
      </c>
    </row>
    <row r="42" spans="1:22" ht="23.25">
      <c r="A42" s="224">
        <v>4</v>
      </c>
      <c r="B42" s="91" t="s">
        <v>247</v>
      </c>
      <c r="C42" s="93">
        <v>680816.4450308235</v>
      </c>
      <c r="D42" s="95">
        <v>2804.980935251798</v>
      </c>
      <c r="E42" s="93">
        <v>69157.8024136691</v>
      </c>
      <c r="F42" s="93">
        <v>899027.0273917654</v>
      </c>
      <c r="G42" s="92">
        <v>1651806.2557715098</v>
      </c>
      <c r="H42" s="94">
        <v>131298</v>
      </c>
      <c r="I42" s="381" t="s">
        <v>22</v>
      </c>
      <c r="J42" s="234">
        <f t="shared" si="11"/>
        <v>12.580589618817575</v>
      </c>
      <c r="K42" s="91" t="s">
        <v>247</v>
      </c>
      <c r="L42" s="93">
        <v>877916.7405388905</v>
      </c>
      <c r="M42" s="95">
        <v>3025.0363846585597</v>
      </c>
      <c r="N42" s="93">
        <v>91877.75875509821</v>
      </c>
      <c r="O42" s="93">
        <v>437401.4798601621</v>
      </c>
      <c r="P42" s="92">
        <f t="shared" si="13"/>
        <v>1410221.0155388094</v>
      </c>
      <c r="Q42" s="94">
        <v>106331</v>
      </c>
      <c r="R42" s="381" t="s">
        <v>22</v>
      </c>
      <c r="S42" s="234">
        <f t="shared" si="14"/>
        <v>13.262557631723668</v>
      </c>
      <c r="T42" s="382">
        <f t="shared" si="12"/>
        <v>-14.625519148422352</v>
      </c>
      <c r="U42" s="382">
        <f t="shared" si="12"/>
        <v>-19.01552194245152</v>
      </c>
      <c r="V42" s="383">
        <f t="shared" si="15"/>
        <v>5.420795316986028</v>
      </c>
    </row>
    <row r="43" spans="1:22" ht="23.25">
      <c r="A43" s="224">
        <v>5</v>
      </c>
      <c r="B43" s="91" t="s">
        <v>203</v>
      </c>
      <c r="C43" s="93">
        <v>73749527.7156905</v>
      </c>
      <c r="D43" s="95">
        <v>5960.584487410071</v>
      </c>
      <c r="E43" s="93">
        <v>146960.3301290468</v>
      </c>
      <c r="F43" s="93">
        <v>1910432.4332075014</v>
      </c>
      <c r="G43" s="92">
        <v>75812881.06351444</v>
      </c>
      <c r="H43" s="94">
        <v>1</v>
      </c>
      <c r="I43" s="381" t="s">
        <v>21</v>
      </c>
      <c r="J43" s="234">
        <f t="shared" si="11"/>
        <v>75812881.06351444</v>
      </c>
      <c r="K43" s="91" t="s">
        <v>203</v>
      </c>
      <c r="L43" s="93">
        <v>130503426.9967127</v>
      </c>
      <c r="M43" s="95">
        <v>306281.5394387279</v>
      </c>
      <c r="N43" s="93">
        <v>9410424.142123107</v>
      </c>
      <c r="O43" s="93">
        <v>20769654.892513108</v>
      </c>
      <c r="P43" s="92">
        <f t="shared" si="13"/>
        <v>160989787.57078764</v>
      </c>
      <c r="Q43" s="94">
        <v>1</v>
      </c>
      <c r="R43" s="381" t="s">
        <v>21</v>
      </c>
      <c r="S43" s="234">
        <f t="shared" si="14"/>
        <v>160989787.57078764</v>
      </c>
      <c r="T43" s="382">
        <f t="shared" si="12"/>
        <v>112.35149662220827</v>
      </c>
      <c r="U43" s="382">
        <f t="shared" si="12"/>
        <v>0</v>
      </c>
      <c r="V43" s="383">
        <f t="shared" si="15"/>
        <v>112.35149662220827</v>
      </c>
    </row>
    <row r="44" spans="1:22" ht="23.25">
      <c r="A44" s="224">
        <v>6</v>
      </c>
      <c r="B44" s="91" t="s">
        <v>219</v>
      </c>
      <c r="C44" s="93">
        <v>846945.5562885293</v>
      </c>
      <c r="D44" s="95">
        <v>3506.2261690647483</v>
      </c>
      <c r="E44" s="93">
        <v>86447.25301708636</v>
      </c>
      <c r="F44" s="93">
        <v>1123783.7842397066</v>
      </c>
      <c r="G44" s="92">
        <v>2060682.819714387</v>
      </c>
      <c r="H44" s="94">
        <v>1468</v>
      </c>
      <c r="I44" s="381" t="s">
        <v>321</v>
      </c>
      <c r="J44" s="234">
        <f t="shared" si="11"/>
        <v>1403.734890813615</v>
      </c>
      <c r="K44" s="91" t="s">
        <v>219</v>
      </c>
      <c r="L44" s="93">
        <v>1316875.110808336</v>
      </c>
      <c r="M44" s="95">
        <v>4537.55457698784</v>
      </c>
      <c r="N44" s="93">
        <v>137816.6381326473</v>
      </c>
      <c r="O44" s="93">
        <v>656102.2197902431</v>
      </c>
      <c r="P44" s="92">
        <f t="shared" si="13"/>
        <v>2115331.5233082143</v>
      </c>
      <c r="Q44" s="94">
        <v>1616</v>
      </c>
      <c r="R44" s="381" t="s">
        <v>266</v>
      </c>
      <c r="S44" s="234">
        <f t="shared" si="14"/>
        <v>1308.992279274885</v>
      </c>
      <c r="T44" s="382">
        <f t="shared" si="12"/>
        <v>2.6519706512330554</v>
      </c>
      <c r="U44" s="382">
        <f t="shared" si="12"/>
        <v>10.08174386920981</v>
      </c>
      <c r="V44" s="383">
        <f t="shared" si="15"/>
        <v>-6.749323690587791</v>
      </c>
    </row>
    <row r="45" spans="1:22" ht="23.25">
      <c r="A45" s="224">
        <v>7</v>
      </c>
      <c r="B45" s="91" t="s">
        <v>220</v>
      </c>
      <c r="C45" s="93">
        <v>2892427.891381</v>
      </c>
      <c r="D45" s="95">
        <v>11921.168974820142</v>
      </c>
      <c r="E45" s="93">
        <v>293920.6602580936</v>
      </c>
      <c r="F45" s="93">
        <v>3820864.866415003</v>
      </c>
      <c r="G45" s="92">
        <v>7019134.587028917</v>
      </c>
      <c r="H45" s="94">
        <v>47453</v>
      </c>
      <c r="I45" s="381" t="s">
        <v>267</v>
      </c>
      <c r="J45" s="234">
        <f t="shared" si="11"/>
        <v>147.9176150512911</v>
      </c>
      <c r="K45" s="91" t="s">
        <v>220</v>
      </c>
      <c r="L45" s="93">
        <v>4096944.7891814886</v>
      </c>
      <c r="M45" s="95">
        <v>14116.836461739946</v>
      </c>
      <c r="N45" s="93">
        <v>428762.8741904583</v>
      </c>
      <c r="O45" s="93">
        <v>2041206.9060140895</v>
      </c>
      <c r="P45" s="92">
        <f t="shared" si="13"/>
        <v>6581031.405847777</v>
      </c>
      <c r="Q45" s="94">
        <v>49770</v>
      </c>
      <c r="R45" s="381" t="s">
        <v>267</v>
      </c>
      <c r="S45" s="234">
        <f t="shared" si="14"/>
        <v>132.22888096941483</v>
      </c>
      <c r="T45" s="382">
        <f t="shared" si="12"/>
        <v>-6.241555504445485</v>
      </c>
      <c r="U45" s="382">
        <f t="shared" si="12"/>
        <v>4.882726065791414</v>
      </c>
      <c r="V45" s="383">
        <f t="shared" si="15"/>
        <v>-10.606400107543742</v>
      </c>
    </row>
    <row r="46" spans="1:22" s="326" customFormat="1" ht="23.25">
      <c r="A46" s="224">
        <v>8</v>
      </c>
      <c r="B46" s="91" t="s">
        <v>227</v>
      </c>
      <c r="C46" s="93">
        <v>4390706.859149847</v>
      </c>
      <c r="D46" s="95">
        <v>5037.893390287771</v>
      </c>
      <c r="E46" s="93">
        <v>140703.65612455035</v>
      </c>
      <c r="F46" s="93">
        <v>2513442.3307865243</v>
      </c>
      <c r="G46" s="527">
        <v>7049890.739451209</v>
      </c>
      <c r="H46" s="94">
        <v>330</v>
      </c>
      <c r="I46" s="381" t="s">
        <v>20</v>
      </c>
      <c r="J46" s="528">
        <f t="shared" si="11"/>
        <v>21363.30527106427</v>
      </c>
      <c r="K46" s="91" t="s">
        <v>227</v>
      </c>
      <c r="L46" s="93">
        <v>4105185.2285237</v>
      </c>
      <c r="M46" s="95">
        <v>4359.611260243218</v>
      </c>
      <c r="N46" s="93">
        <v>135144.40694705333</v>
      </c>
      <c r="O46" s="93">
        <v>2084460.1434219966</v>
      </c>
      <c r="P46" s="527">
        <f t="shared" si="13"/>
        <v>6329149.390152993</v>
      </c>
      <c r="Q46" s="94">
        <v>245</v>
      </c>
      <c r="R46" s="381" t="s">
        <v>20</v>
      </c>
      <c r="S46" s="528">
        <f t="shared" si="14"/>
        <v>25833.26281695099</v>
      </c>
      <c r="T46" s="529">
        <f t="shared" si="12"/>
        <v>-10.223439992693017</v>
      </c>
      <c r="U46" s="529">
        <f t="shared" si="12"/>
        <v>-25.757575757575758</v>
      </c>
      <c r="V46" s="530">
        <f t="shared" si="15"/>
        <v>20.92352980576043</v>
      </c>
    </row>
    <row r="47" spans="1:22" ht="23.25">
      <c r="A47" s="224">
        <v>9</v>
      </c>
      <c r="B47" s="91" t="s">
        <v>252</v>
      </c>
      <c r="C47" s="93">
        <v>5649810.6230211165</v>
      </c>
      <c r="D47" s="95">
        <v>10315.686465827339</v>
      </c>
      <c r="E47" s="93">
        <v>288107.4863502698</v>
      </c>
      <c r="F47" s="93">
        <v>5146572.391610502</v>
      </c>
      <c r="G47" s="92">
        <v>11094806.187447716</v>
      </c>
      <c r="H47" s="94">
        <v>3</v>
      </c>
      <c r="I47" s="381" t="s">
        <v>21</v>
      </c>
      <c r="J47" s="234">
        <f t="shared" si="11"/>
        <v>3698268.7291492387</v>
      </c>
      <c r="K47" s="91" t="s">
        <v>252</v>
      </c>
      <c r="L47" s="93">
        <v>4105185.228523699</v>
      </c>
      <c r="M47" s="95">
        <v>4359.611260243218</v>
      </c>
      <c r="N47" s="93">
        <v>135144.40694705333</v>
      </c>
      <c r="O47" s="93">
        <v>2084460.1434219966</v>
      </c>
      <c r="P47" s="92">
        <f t="shared" si="13"/>
        <v>6329149.390152992</v>
      </c>
      <c r="Q47" s="94">
        <v>3</v>
      </c>
      <c r="R47" s="381" t="s">
        <v>21</v>
      </c>
      <c r="S47" s="234">
        <f t="shared" si="14"/>
        <v>2109716.4633843307</v>
      </c>
      <c r="T47" s="382">
        <f t="shared" si="12"/>
        <v>-42.95394364514835</v>
      </c>
      <c r="U47" s="382">
        <f t="shared" si="12"/>
        <v>0</v>
      </c>
      <c r="V47" s="383">
        <f t="shared" si="15"/>
        <v>-42.95394364514834</v>
      </c>
    </row>
    <row r="48" spans="1:22" ht="23.25">
      <c r="A48" s="224">
        <v>10</v>
      </c>
      <c r="B48" s="91" t="s">
        <v>228</v>
      </c>
      <c r="C48" s="93">
        <v>3557901.8799711675</v>
      </c>
      <c r="D48" s="95">
        <v>8636.388669064749</v>
      </c>
      <c r="E48" s="93">
        <v>241206.26764208634</v>
      </c>
      <c r="F48" s="93">
        <v>4308758.281348327</v>
      </c>
      <c r="G48" s="92">
        <v>8116502.817630646</v>
      </c>
      <c r="H48" s="94">
        <v>1</v>
      </c>
      <c r="I48" s="381" t="s">
        <v>21</v>
      </c>
      <c r="J48" s="234">
        <f t="shared" si="11"/>
        <v>8116502.817630646</v>
      </c>
      <c r="K48" s="91" t="s">
        <v>228</v>
      </c>
      <c r="L48" s="93">
        <v>6841975.380872832</v>
      </c>
      <c r="M48" s="95">
        <v>7266.01876707203</v>
      </c>
      <c r="N48" s="93">
        <v>225240.6782450889</v>
      </c>
      <c r="O48" s="93">
        <v>3474100.2390366606</v>
      </c>
      <c r="P48" s="92">
        <f t="shared" si="13"/>
        <v>10548582.316921653</v>
      </c>
      <c r="Q48" s="94">
        <v>3</v>
      </c>
      <c r="R48" s="381" t="s">
        <v>21</v>
      </c>
      <c r="S48" s="234">
        <f t="shared" si="14"/>
        <v>3516194.105640551</v>
      </c>
      <c r="T48" s="382">
        <f t="shared" si="12"/>
        <v>29.96462335980529</v>
      </c>
      <c r="U48" s="382">
        <f t="shared" si="12"/>
        <v>200</v>
      </c>
      <c r="V48" s="383">
        <f t="shared" si="15"/>
        <v>-56.678458880064895</v>
      </c>
    </row>
    <row r="49" spans="1:22" ht="23.25">
      <c r="A49" s="224">
        <v>11</v>
      </c>
      <c r="B49" s="91" t="s">
        <v>221</v>
      </c>
      <c r="C49" s="93">
        <v>2983546.4109405843</v>
      </c>
      <c r="D49" s="95">
        <v>16271.988850908223</v>
      </c>
      <c r="E49" s="93">
        <v>403187.6609632766</v>
      </c>
      <c r="F49" s="93">
        <v>247395.23160968765</v>
      </c>
      <c r="G49" s="92">
        <v>3650401.2923644567</v>
      </c>
      <c r="H49" s="94">
        <v>797</v>
      </c>
      <c r="I49" s="381" t="s">
        <v>267</v>
      </c>
      <c r="J49" s="234">
        <f t="shared" si="11"/>
        <v>4580.177280256533</v>
      </c>
      <c r="K49" s="91" t="s">
        <v>221</v>
      </c>
      <c r="L49" s="93">
        <v>2194791.851347226</v>
      </c>
      <c r="M49" s="95">
        <v>7562.5909616464</v>
      </c>
      <c r="N49" s="93">
        <v>229694.39688774548</v>
      </c>
      <c r="O49" s="93">
        <v>1093503.699650405</v>
      </c>
      <c r="P49" s="92">
        <f t="shared" si="13"/>
        <v>3525552.5388470227</v>
      </c>
      <c r="Q49" s="94">
        <v>282</v>
      </c>
      <c r="R49" s="381" t="s">
        <v>267</v>
      </c>
      <c r="S49" s="234">
        <f t="shared" si="14"/>
        <v>12501.959357613556</v>
      </c>
      <c r="T49" s="382">
        <f t="shared" si="12"/>
        <v>-3.4201377744025048</v>
      </c>
      <c r="U49" s="382">
        <f t="shared" si="12"/>
        <v>-64.61731493099123</v>
      </c>
      <c r="V49" s="383">
        <f t="shared" si="15"/>
        <v>172.95797941064257</v>
      </c>
    </row>
    <row r="50" spans="1:22" ht="23.25">
      <c r="A50" s="224">
        <v>12</v>
      </c>
      <c r="B50" s="91" t="s">
        <v>222</v>
      </c>
      <c r="C50" s="93">
        <v>2831251.307116977</v>
      </c>
      <c r="D50" s="95">
        <v>18413.04001550141</v>
      </c>
      <c r="E50" s="93">
        <v>456238.66898476024</v>
      </c>
      <c r="F50" s="93">
        <v>279947.2357688571</v>
      </c>
      <c r="G50" s="92">
        <v>3585850.2518860954</v>
      </c>
      <c r="H50" s="94">
        <v>37</v>
      </c>
      <c r="I50" s="381" t="s">
        <v>18</v>
      </c>
      <c r="J50" s="234">
        <f t="shared" si="11"/>
        <v>96914.87167259718</v>
      </c>
      <c r="K50" s="91" t="s">
        <v>222</v>
      </c>
      <c r="L50" s="93">
        <v>1024236.1972953721</v>
      </c>
      <c r="M50" s="95">
        <v>3529.2091154349864</v>
      </c>
      <c r="N50" s="93">
        <v>107190.71854761457</v>
      </c>
      <c r="O50" s="93">
        <v>510301.72650352237</v>
      </c>
      <c r="P50" s="92">
        <f t="shared" si="13"/>
        <v>1645257.8514619442</v>
      </c>
      <c r="Q50" s="94">
        <v>9</v>
      </c>
      <c r="R50" s="381" t="s">
        <v>18</v>
      </c>
      <c r="S50" s="234">
        <f t="shared" si="14"/>
        <v>182806.42794021603</v>
      </c>
      <c r="T50" s="382">
        <f t="shared" si="12"/>
        <v>-54.1180546901933</v>
      </c>
      <c r="U50" s="382">
        <f t="shared" si="12"/>
        <v>-75.67567567567568</v>
      </c>
      <c r="V50" s="383">
        <f t="shared" si="15"/>
        <v>88.62577516253867</v>
      </c>
    </row>
    <row r="51" spans="1:22" ht="23.25">
      <c r="A51" s="224">
        <v>13</v>
      </c>
      <c r="B51" s="91" t="s">
        <v>248</v>
      </c>
      <c r="C51" s="93">
        <v>5252520.199587004</v>
      </c>
      <c r="D51" s="95">
        <v>33828.60840057236</v>
      </c>
      <c r="E51" s="93">
        <v>838205.9267394432</v>
      </c>
      <c r="F51" s="93">
        <v>514321.66571487696</v>
      </c>
      <c r="G51" s="92">
        <v>6638876.400441896</v>
      </c>
      <c r="H51" s="94">
        <v>15302</v>
      </c>
      <c r="I51" s="381" t="s">
        <v>268</v>
      </c>
      <c r="J51" s="234">
        <f t="shared" si="11"/>
        <v>433.85677692078787</v>
      </c>
      <c r="K51" s="91" t="s">
        <v>248</v>
      </c>
      <c r="L51" s="93">
        <v>14177022.007427206</v>
      </c>
      <c r="M51" s="95">
        <v>28648.873995884005</v>
      </c>
      <c r="N51" s="93">
        <v>951593.9177806405</v>
      </c>
      <c r="O51" s="93">
        <v>583121.784787414</v>
      </c>
      <c r="P51" s="92">
        <f t="shared" si="13"/>
        <v>15740386.583991146</v>
      </c>
      <c r="Q51" s="94">
        <v>12283</v>
      </c>
      <c r="R51" s="381" t="s">
        <v>268</v>
      </c>
      <c r="S51" s="234">
        <f t="shared" si="14"/>
        <v>1281.477373930729</v>
      </c>
      <c r="T51" s="382">
        <f t="shared" si="12"/>
        <v>137.0941351302072</v>
      </c>
      <c r="U51" s="382">
        <f t="shared" si="12"/>
        <v>-19.729447131093973</v>
      </c>
      <c r="V51" s="383">
        <f t="shared" si="15"/>
        <v>195.36875810163892</v>
      </c>
    </row>
    <row r="52" spans="1:22" ht="23.25">
      <c r="A52" s="224">
        <v>14</v>
      </c>
      <c r="B52" s="97" t="s">
        <v>249</v>
      </c>
      <c r="C52" s="98">
        <v>1272231.963940849</v>
      </c>
      <c r="D52" s="99">
        <v>8992.414891291386</v>
      </c>
      <c r="E52" s="98">
        <v>222814.23369023175</v>
      </c>
      <c r="F52" s="98">
        <v>136718.41746851162</v>
      </c>
      <c r="G52" s="92">
        <v>1640757.029990884</v>
      </c>
      <c r="H52" s="100">
        <v>8129</v>
      </c>
      <c r="I52" s="387" t="s">
        <v>269</v>
      </c>
      <c r="J52" s="234">
        <f t="shared" si="11"/>
        <v>201.83995940347938</v>
      </c>
      <c r="K52" s="97" t="s">
        <v>249</v>
      </c>
      <c r="L52" s="98">
        <v>4931138.089539898</v>
      </c>
      <c r="M52" s="99">
        <v>9964.825737698784</v>
      </c>
      <c r="N52" s="98">
        <v>330989.18879326625</v>
      </c>
      <c r="O52" s="98">
        <v>202824.96862170924</v>
      </c>
      <c r="P52" s="92">
        <f t="shared" si="13"/>
        <v>5474917.072692572</v>
      </c>
      <c r="Q52" s="100">
        <v>1358</v>
      </c>
      <c r="R52" s="387" t="s">
        <v>269</v>
      </c>
      <c r="S52" s="234">
        <f t="shared" si="14"/>
        <v>4031.603146312645</v>
      </c>
      <c r="T52" s="382">
        <f t="shared" si="12"/>
        <v>233.68237786694053</v>
      </c>
      <c r="U52" s="382">
        <f t="shared" si="12"/>
        <v>-83.29437815229426</v>
      </c>
      <c r="V52" s="383">
        <f t="shared" si="15"/>
        <v>1897.4256625039466</v>
      </c>
    </row>
    <row r="53" spans="1:22" ht="23.25">
      <c r="A53" s="224">
        <v>15</v>
      </c>
      <c r="B53" s="91" t="s">
        <v>223</v>
      </c>
      <c r="C53" s="93">
        <v>4522725.346681995</v>
      </c>
      <c r="D53" s="93">
        <v>1040147.7528997555</v>
      </c>
      <c r="E53" s="93">
        <v>400167.04105669423</v>
      </c>
      <c r="F53" s="93">
        <v>474428.98310823896</v>
      </c>
      <c r="G53" s="92">
        <v>6437469.123746685</v>
      </c>
      <c r="H53" s="94">
        <v>12</v>
      </c>
      <c r="I53" s="381" t="s">
        <v>322</v>
      </c>
      <c r="J53" s="234">
        <f t="shared" si="11"/>
        <v>536455.7603122237</v>
      </c>
      <c r="K53" s="91" t="s">
        <v>223</v>
      </c>
      <c r="L53" s="93">
        <v>3401420.292152356</v>
      </c>
      <c r="M53" s="93">
        <v>7503.276522731525</v>
      </c>
      <c r="N53" s="93">
        <v>182677.03325921425</v>
      </c>
      <c r="O53" s="93">
        <v>121015.07442765612</v>
      </c>
      <c r="P53" s="92">
        <f aca="true" t="shared" si="16" ref="P53:P66">SUM(L53:O53)</f>
        <v>3712615.6763619576</v>
      </c>
      <c r="Q53" s="94">
        <v>21</v>
      </c>
      <c r="R53" s="381" t="s">
        <v>15</v>
      </c>
      <c r="S53" s="234">
        <f t="shared" si="14"/>
        <v>176791.22268390274</v>
      </c>
      <c r="T53" s="382">
        <f t="shared" si="12"/>
        <v>-42.32802356027192</v>
      </c>
      <c r="U53" s="382">
        <f t="shared" si="12"/>
        <v>75</v>
      </c>
      <c r="V53" s="383">
        <f t="shared" si="15"/>
        <v>-67.04458489158395</v>
      </c>
    </row>
    <row r="54" spans="1:22" ht="23.25">
      <c r="A54" s="224">
        <v>16</v>
      </c>
      <c r="B54" s="91" t="s">
        <v>224</v>
      </c>
      <c r="C54" s="93">
        <v>15782460.394376691</v>
      </c>
      <c r="D54" s="93">
        <v>3699835.8886629893</v>
      </c>
      <c r="E54" s="93">
        <v>1875201.60550437</v>
      </c>
      <c r="F54" s="93">
        <v>4128124.944371798</v>
      </c>
      <c r="G54" s="92">
        <v>25485622.83291585</v>
      </c>
      <c r="H54" s="96">
        <v>794</v>
      </c>
      <c r="I54" s="381" t="s">
        <v>17</v>
      </c>
      <c r="J54" s="234">
        <f t="shared" si="11"/>
        <v>32097.76175430208</v>
      </c>
      <c r="K54" s="91" t="s">
        <v>224</v>
      </c>
      <c r="L54" s="93">
        <v>6529466.840274432</v>
      </c>
      <c r="M54" s="93">
        <v>15154.839142750234</v>
      </c>
      <c r="N54" s="93">
        <v>434249.1765397568</v>
      </c>
      <c r="O54" s="93">
        <v>864114.0601902388</v>
      </c>
      <c r="P54" s="92">
        <f t="shared" si="16"/>
        <v>7842984.916147177</v>
      </c>
      <c r="Q54" s="96">
        <v>415</v>
      </c>
      <c r="R54" s="381" t="s">
        <v>17</v>
      </c>
      <c r="S54" s="234">
        <f t="shared" si="14"/>
        <v>18898.75883408958</v>
      </c>
      <c r="T54" s="382">
        <f t="shared" si="12"/>
        <v>-69.22584561669962</v>
      </c>
      <c r="U54" s="382">
        <f t="shared" si="12"/>
        <v>-47.73299748110831</v>
      </c>
      <c r="V54" s="383">
        <f t="shared" si="15"/>
        <v>-41.12125643291445</v>
      </c>
    </row>
    <row r="55" spans="1:22" ht="23.25">
      <c r="A55" s="224">
        <v>17</v>
      </c>
      <c r="B55" s="91" t="s">
        <v>225</v>
      </c>
      <c r="C55" s="93">
        <v>6377255.411657037</v>
      </c>
      <c r="D55" s="95">
        <v>1656972.0213639257</v>
      </c>
      <c r="E55" s="93">
        <v>720276.8454665941</v>
      </c>
      <c r="F55" s="93">
        <v>1373588.444463382</v>
      </c>
      <c r="G55" s="92">
        <v>10128092.722950937</v>
      </c>
      <c r="H55" s="94">
        <v>39</v>
      </c>
      <c r="I55" s="381" t="s">
        <v>17</v>
      </c>
      <c r="J55" s="234">
        <f t="shared" si="11"/>
        <v>259694.68520387018</v>
      </c>
      <c r="K55" s="91" t="s">
        <v>225</v>
      </c>
      <c r="L55" s="93">
        <v>3992971.647309287</v>
      </c>
      <c r="M55" s="95">
        <v>8808.194178858746</v>
      </c>
      <c r="N55" s="93">
        <v>214446.95208690365</v>
      </c>
      <c r="O55" s="93">
        <v>142061.17432811807</v>
      </c>
      <c r="P55" s="92">
        <f t="shared" si="16"/>
        <v>4358287.967903167</v>
      </c>
      <c r="Q55" s="94">
        <v>131</v>
      </c>
      <c r="R55" s="381" t="s">
        <v>17</v>
      </c>
      <c r="S55" s="234">
        <f t="shared" si="14"/>
        <v>33269.373800787536</v>
      </c>
      <c r="T55" s="382">
        <f t="shared" si="12"/>
        <v>-56.968324766350186</v>
      </c>
      <c r="U55" s="382">
        <f t="shared" si="12"/>
        <v>235.8974358974359</v>
      </c>
      <c r="V55" s="383">
        <f t="shared" si="15"/>
        <v>-87.18904325105082</v>
      </c>
    </row>
    <row r="56" spans="1:22" ht="23.25">
      <c r="A56" s="224">
        <v>18</v>
      </c>
      <c r="B56" s="91" t="s">
        <v>226</v>
      </c>
      <c r="C56" s="93">
        <v>3386636.510722333</v>
      </c>
      <c r="D56" s="95">
        <v>11739.771831470995</v>
      </c>
      <c r="E56" s="93">
        <v>267644.4370784862</v>
      </c>
      <c r="F56" s="93">
        <v>127674.33268389973</v>
      </c>
      <c r="G56" s="92">
        <v>3793695.05231619</v>
      </c>
      <c r="H56" s="94">
        <v>9</v>
      </c>
      <c r="I56" s="381" t="s">
        <v>267</v>
      </c>
      <c r="J56" s="234">
        <f t="shared" si="11"/>
        <v>421521.67247957666</v>
      </c>
      <c r="K56" s="91" t="s">
        <v>226</v>
      </c>
      <c r="L56" s="93">
        <v>739439.1939461642</v>
      </c>
      <c r="M56" s="95">
        <v>1631.147070159027</v>
      </c>
      <c r="N56" s="93">
        <v>39712.39853461179</v>
      </c>
      <c r="O56" s="93">
        <v>26307.624875577418</v>
      </c>
      <c r="P56" s="92">
        <f t="shared" si="16"/>
        <v>807090.3644265124</v>
      </c>
      <c r="Q56" s="94">
        <v>18</v>
      </c>
      <c r="R56" s="381" t="s">
        <v>267</v>
      </c>
      <c r="S56" s="234">
        <f t="shared" si="14"/>
        <v>44838.35357925069</v>
      </c>
      <c r="T56" s="382">
        <f t="shared" si="12"/>
        <v>-78.72548127099056</v>
      </c>
      <c r="U56" s="382">
        <f t="shared" si="12"/>
        <v>100</v>
      </c>
      <c r="V56" s="383">
        <f t="shared" si="15"/>
        <v>-89.36274063549527</v>
      </c>
    </row>
    <row r="57" spans="1:22" ht="23.25">
      <c r="A57" s="224">
        <v>19</v>
      </c>
      <c r="B57" s="91" t="s">
        <v>250</v>
      </c>
      <c r="C57" s="93">
        <v>7025508.492460448</v>
      </c>
      <c r="D57" s="95">
        <v>9048.325597586445</v>
      </c>
      <c r="E57" s="93">
        <v>241601.78326990022</v>
      </c>
      <c r="F57" s="93">
        <v>98614.16836053289</v>
      </c>
      <c r="G57" s="92">
        <v>7374772.7696884675</v>
      </c>
      <c r="H57" s="94">
        <v>24980</v>
      </c>
      <c r="I57" s="381" t="s">
        <v>323</v>
      </c>
      <c r="J57" s="234">
        <f t="shared" si="11"/>
        <v>295.2270924615079</v>
      </c>
      <c r="K57" s="91" t="s">
        <v>250</v>
      </c>
      <c r="L57" s="93">
        <v>9400982.10406097</v>
      </c>
      <c r="M57" s="95">
        <v>21709.084642843784</v>
      </c>
      <c r="N57" s="93">
        <v>630579.9412424696</v>
      </c>
      <c r="O57" s="93">
        <v>312380.6814258667</v>
      </c>
      <c r="P57" s="92">
        <f t="shared" si="16"/>
        <v>10365651.81137215</v>
      </c>
      <c r="Q57" s="94">
        <v>19996</v>
      </c>
      <c r="R57" s="381" t="s">
        <v>263</v>
      </c>
      <c r="S57" s="234">
        <f t="shared" si="14"/>
        <v>518.3862678221719</v>
      </c>
      <c r="T57" s="382">
        <f t="shared" si="12"/>
        <v>40.55554164294646</v>
      </c>
      <c r="U57" s="382">
        <f t="shared" si="12"/>
        <v>-19.951961569255406</v>
      </c>
      <c r="V57" s="383">
        <f t="shared" si="15"/>
        <v>75.58898930990212</v>
      </c>
    </row>
    <row r="58" spans="1:22" ht="23.25">
      <c r="A58" s="224">
        <v>20</v>
      </c>
      <c r="B58" s="91" t="s">
        <v>251</v>
      </c>
      <c r="C58" s="93">
        <v>5772739.149573787</v>
      </c>
      <c r="D58" s="95">
        <v>26013.93609306103</v>
      </c>
      <c r="E58" s="93">
        <v>694605.1269009631</v>
      </c>
      <c r="F58" s="93">
        <v>283515.73403653206</v>
      </c>
      <c r="G58" s="92">
        <v>6776873.946604344</v>
      </c>
      <c r="H58" s="94">
        <v>1076</v>
      </c>
      <c r="I58" s="381" t="s">
        <v>23</v>
      </c>
      <c r="J58" s="234">
        <f t="shared" si="11"/>
        <v>6298.2099875505055</v>
      </c>
      <c r="K58" s="91" t="s">
        <v>251</v>
      </c>
      <c r="L58" s="93">
        <v>3029471.593785635</v>
      </c>
      <c r="M58" s="95">
        <v>7117.732669784846</v>
      </c>
      <c r="N58" s="93">
        <v>206940.87942376052</v>
      </c>
      <c r="O58" s="93">
        <v>99704.07632979234</v>
      </c>
      <c r="P58" s="92">
        <f t="shared" si="16"/>
        <v>3343234.2822089726</v>
      </c>
      <c r="Q58" s="94">
        <v>1083</v>
      </c>
      <c r="R58" s="381" t="s">
        <v>23</v>
      </c>
      <c r="S58" s="234">
        <f t="shared" si="14"/>
        <v>3087.012264274213</v>
      </c>
      <c r="T58" s="382">
        <f t="shared" si="12"/>
        <v>-50.66701389828637</v>
      </c>
      <c r="U58" s="382">
        <f t="shared" si="12"/>
        <v>0.6505576208178439</v>
      </c>
      <c r="V58" s="383">
        <f t="shared" si="15"/>
        <v>-50.98587899774343</v>
      </c>
    </row>
    <row r="59" spans="1:22" ht="23.25">
      <c r="A59" s="224">
        <v>21</v>
      </c>
      <c r="B59" s="91" t="s">
        <v>254</v>
      </c>
      <c r="C59" s="93">
        <v>1210083.0721800984</v>
      </c>
      <c r="D59" s="95">
        <v>5536.146582733813</v>
      </c>
      <c r="E59" s="93">
        <v>112137.88002697846</v>
      </c>
      <c r="F59" s="93">
        <v>50554.27432585243</v>
      </c>
      <c r="G59" s="92">
        <v>1378311.3731156632</v>
      </c>
      <c r="H59" s="94">
        <v>101</v>
      </c>
      <c r="I59" s="381" t="s">
        <v>258</v>
      </c>
      <c r="J59" s="234">
        <f t="shared" si="11"/>
        <v>13646.647258570923</v>
      </c>
      <c r="K59" s="91" t="s">
        <v>254</v>
      </c>
      <c r="L59" s="93">
        <v>486903.2197709073</v>
      </c>
      <c r="M59" s="95">
        <v>1201.1173880261927</v>
      </c>
      <c r="N59" s="93">
        <v>35669.565352759586</v>
      </c>
      <c r="O59" s="93">
        <v>92438.78084761462</v>
      </c>
      <c r="P59" s="92">
        <f t="shared" si="16"/>
        <v>616212.6833593077</v>
      </c>
      <c r="Q59" s="94">
        <v>30</v>
      </c>
      <c r="R59" s="381" t="s">
        <v>258</v>
      </c>
      <c r="S59" s="234">
        <f t="shared" si="14"/>
        <v>20540.42277864359</v>
      </c>
      <c r="T59" s="382">
        <f t="shared" si="12"/>
        <v>-55.292200631968726</v>
      </c>
      <c r="U59" s="382">
        <f t="shared" si="12"/>
        <v>-70.29702970297029</v>
      </c>
      <c r="V59" s="383">
        <f t="shared" si="15"/>
        <v>50.51625787237197</v>
      </c>
    </row>
    <row r="60" spans="1:22" s="326" customFormat="1" ht="23.25">
      <c r="A60" s="224">
        <v>22</v>
      </c>
      <c r="B60" s="91" t="s">
        <v>229</v>
      </c>
      <c r="C60" s="93">
        <v>5085987.812060945</v>
      </c>
      <c r="D60" s="95">
        <v>6758.99020542602</v>
      </c>
      <c r="E60" s="93">
        <v>186656.1234064315</v>
      </c>
      <c r="F60" s="93">
        <v>163628.45732955475</v>
      </c>
      <c r="G60" s="527">
        <v>5443031.383002357</v>
      </c>
      <c r="H60" s="94">
        <v>3</v>
      </c>
      <c r="I60" s="381" t="s">
        <v>19</v>
      </c>
      <c r="J60" s="528">
        <f t="shared" si="11"/>
        <v>1814343.794334119</v>
      </c>
      <c r="K60" s="91" t="s">
        <v>229</v>
      </c>
      <c r="L60" s="93">
        <v>3184609.6582700256</v>
      </c>
      <c r="M60" s="95">
        <v>5560.728648269411</v>
      </c>
      <c r="N60" s="93">
        <v>169690.09079981287</v>
      </c>
      <c r="O60" s="93">
        <v>238895.8615076503</v>
      </c>
      <c r="P60" s="527">
        <f t="shared" si="16"/>
        <v>3598756.3392257583</v>
      </c>
      <c r="Q60" s="94">
        <v>1</v>
      </c>
      <c r="R60" s="381" t="s">
        <v>19</v>
      </c>
      <c r="S60" s="528">
        <f t="shared" si="14"/>
        <v>3598756.3392257583</v>
      </c>
      <c r="T60" s="529">
        <f t="shared" si="12"/>
        <v>-33.883233698338564</v>
      </c>
      <c r="U60" s="529">
        <f t="shared" si="12"/>
        <v>-66.66666666666666</v>
      </c>
      <c r="V60" s="530">
        <f t="shared" si="15"/>
        <v>98.35029890498429</v>
      </c>
    </row>
    <row r="61" spans="1:22" ht="23.25">
      <c r="A61" s="224">
        <v>23</v>
      </c>
      <c r="B61" s="91" t="s">
        <v>253</v>
      </c>
      <c r="C61" s="93">
        <v>2214011.2278719493</v>
      </c>
      <c r="D61" s="95">
        <v>8819.462973549682</v>
      </c>
      <c r="E61" s="93">
        <v>248349.09989136076</v>
      </c>
      <c r="F61" s="93">
        <v>196007.41297910264</v>
      </c>
      <c r="G61" s="92">
        <v>2667187.2037159624</v>
      </c>
      <c r="H61" s="94">
        <v>12</v>
      </c>
      <c r="I61" s="381" t="s">
        <v>264</v>
      </c>
      <c r="J61" s="234">
        <f t="shared" si="11"/>
        <v>222265.60030966354</v>
      </c>
      <c r="K61" s="91" t="s">
        <v>253</v>
      </c>
      <c r="L61" s="93">
        <v>2009758.5495249769</v>
      </c>
      <c r="M61" s="95">
        <v>4626.52623536015</v>
      </c>
      <c r="N61" s="93">
        <v>145966.29502544433</v>
      </c>
      <c r="O61" s="93">
        <v>399993.633079701</v>
      </c>
      <c r="P61" s="92">
        <f t="shared" si="16"/>
        <v>2560345.0038654823</v>
      </c>
      <c r="Q61" s="94">
        <v>4</v>
      </c>
      <c r="R61" s="381" t="s">
        <v>264</v>
      </c>
      <c r="S61" s="234">
        <f t="shared" si="14"/>
        <v>640086.2509663706</v>
      </c>
      <c r="T61" s="382">
        <f t="shared" si="12"/>
        <v>-4.005800556542339</v>
      </c>
      <c r="U61" s="382">
        <f t="shared" si="12"/>
        <v>-66.66666666666666</v>
      </c>
      <c r="V61" s="383">
        <f t="shared" si="15"/>
        <v>187.98259833037295</v>
      </c>
    </row>
    <row r="62" spans="1:22" s="326" customFormat="1" ht="23.25">
      <c r="A62" s="224">
        <v>24</v>
      </c>
      <c r="B62" s="91" t="s">
        <v>212</v>
      </c>
      <c r="C62" s="93">
        <v>4932619.568358687</v>
      </c>
      <c r="D62" s="95">
        <v>13808.451386940678</v>
      </c>
      <c r="E62" s="93">
        <v>399112.6038280309</v>
      </c>
      <c r="F62" s="93">
        <v>254521.43364604903</v>
      </c>
      <c r="G62" s="527">
        <v>5600062.057219707</v>
      </c>
      <c r="H62" s="94">
        <v>22</v>
      </c>
      <c r="I62" s="381" t="s">
        <v>255</v>
      </c>
      <c r="J62" s="528">
        <f t="shared" si="11"/>
        <v>254548.27532816853</v>
      </c>
      <c r="K62" s="91" t="s">
        <v>212</v>
      </c>
      <c r="L62" s="93">
        <v>17653139.036254887</v>
      </c>
      <c r="M62" s="95">
        <v>42913.99655491112</v>
      </c>
      <c r="N62" s="93">
        <v>1390925.7646924227</v>
      </c>
      <c r="O62" s="93">
        <v>2036408.592298391</v>
      </c>
      <c r="P62" s="531">
        <f t="shared" si="16"/>
        <v>21123387.389800612</v>
      </c>
      <c r="Q62" s="94">
        <v>22</v>
      </c>
      <c r="R62" s="381" t="s">
        <v>255</v>
      </c>
      <c r="S62" s="532">
        <f t="shared" si="14"/>
        <v>960153.9722636641</v>
      </c>
      <c r="T62" s="533">
        <f t="shared" si="12"/>
        <v>277.1991662586656</v>
      </c>
      <c r="U62" s="533">
        <f t="shared" si="12"/>
        <v>0</v>
      </c>
      <c r="V62" s="534">
        <f t="shared" si="15"/>
        <v>277.1991662586655</v>
      </c>
    </row>
    <row r="63" spans="1:22" ht="23.25">
      <c r="A63" s="224">
        <v>25</v>
      </c>
      <c r="B63" s="91" t="s">
        <v>231</v>
      </c>
      <c r="C63" s="93">
        <v>1586390.492060945</v>
      </c>
      <c r="D63" s="95">
        <v>6758.99020542602</v>
      </c>
      <c r="E63" s="93">
        <v>186656.1234064315</v>
      </c>
      <c r="F63" s="93">
        <v>163628.45732955475</v>
      </c>
      <c r="G63" s="92">
        <v>1943434.063002357</v>
      </c>
      <c r="H63" s="94">
        <v>3</v>
      </c>
      <c r="I63" s="381" t="s">
        <v>271</v>
      </c>
      <c r="J63" s="234">
        <f>G63/H63</f>
        <v>647811.354334119</v>
      </c>
      <c r="K63" s="91" t="s">
        <v>231</v>
      </c>
      <c r="L63" s="93">
        <v>4290330.917172592</v>
      </c>
      <c r="M63" s="95">
        <v>7117.732669784846</v>
      </c>
      <c r="N63" s="93">
        <v>228424.4877237605</v>
      </c>
      <c r="O63" s="93">
        <v>196608.10772979233</v>
      </c>
      <c r="P63" s="92">
        <f t="shared" si="16"/>
        <v>4722481.24529593</v>
      </c>
      <c r="Q63" s="94">
        <v>2</v>
      </c>
      <c r="R63" s="381" t="s">
        <v>271</v>
      </c>
      <c r="S63" s="234">
        <f>P63/Q63</f>
        <v>2361240.622647965</v>
      </c>
      <c r="T63" s="382">
        <f t="shared" si="12"/>
        <v>142.99673115743892</v>
      </c>
      <c r="U63" s="382">
        <f t="shared" si="12"/>
        <v>-33.33333333333333</v>
      </c>
      <c r="V63" s="383">
        <f t="shared" si="15"/>
        <v>264.49509673615836</v>
      </c>
    </row>
    <row r="64" spans="1:22" ht="23.25">
      <c r="A64" s="224">
        <v>26</v>
      </c>
      <c r="B64" s="91" t="s">
        <v>230</v>
      </c>
      <c r="C64" s="93">
        <v>1685539.8978147544</v>
      </c>
      <c r="D64" s="95">
        <v>7181.427093265146</v>
      </c>
      <c r="E64" s="93">
        <v>198322.13111933344</v>
      </c>
      <c r="F64" s="93">
        <v>173855.23591265193</v>
      </c>
      <c r="G64" s="92">
        <v>2064898.691940005</v>
      </c>
      <c r="H64" s="94">
        <v>834918527.56</v>
      </c>
      <c r="I64" s="381" t="s">
        <v>270</v>
      </c>
      <c r="J64" s="234">
        <f>G64/H64</f>
        <v>0.0024731738771860165</v>
      </c>
      <c r="K64" s="91" t="s">
        <v>230</v>
      </c>
      <c r="L64" s="93">
        <v>2547687.726616021</v>
      </c>
      <c r="M64" s="95">
        <v>4448.582918615529</v>
      </c>
      <c r="N64" s="93">
        <v>135752.07263985032</v>
      </c>
      <c r="O64" s="93">
        <v>191116.6892061202</v>
      </c>
      <c r="P64" s="92">
        <f t="shared" si="16"/>
        <v>2879005.071380607</v>
      </c>
      <c r="Q64" s="94">
        <v>820340800</v>
      </c>
      <c r="R64" s="381" t="s">
        <v>270</v>
      </c>
      <c r="S64" s="234">
        <f>P64/Q64</f>
        <v>0.0035095232022844735</v>
      </c>
      <c r="T64" s="382">
        <f>IF(G64=0,0,(P64-G64)/G64)*100</f>
        <v>39.425971967454544</v>
      </c>
      <c r="U64" s="382">
        <f>IF(H64=0,0,(Q64-H64)/H64)*100</f>
        <v>-1.7460059968488768</v>
      </c>
      <c r="V64" s="383">
        <f>IF(J64=0,0,(S64-J64)/J64)*100</f>
        <v>41.90361764121566</v>
      </c>
    </row>
    <row r="65" spans="1:22" ht="23.25">
      <c r="A65" s="224">
        <v>27</v>
      </c>
      <c r="B65" s="393" t="s">
        <v>355</v>
      </c>
      <c r="C65" s="516"/>
      <c r="D65" s="398"/>
      <c r="E65" s="388"/>
      <c r="F65" s="388"/>
      <c r="G65" s="389"/>
      <c r="H65" s="390"/>
      <c r="I65" s="391"/>
      <c r="J65" s="399"/>
      <c r="K65" s="393" t="s">
        <v>243</v>
      </c>
      <c r="L65" s="388">
        <v>636921.9316540052</v>
      </c>
      <c r="M65" s="398">
        <v>1112.1457296538822</v>
      </c>
      <c r="N65" s="388">
        <v>33938.01815996258</v>
      </c>
      <c r="O65" s="388">
        <v>47779.17230153005</v>
      </c>
      <c r="P65" s="389">
        <f t="shared" si="16"/>
        <v>719751.2678451517</v>
      </c>
      <c r="Q65" s="390">
        <v>5</v>
      </c>
      <c r="R65" s="391" t="s">
        <v>18</v>
      </c>
      <c r="S65" s="399">
        <f>P65/Q65</f>
        <v>143950.25356903035</v>
      </c>
      <c r="T65" s="394">
        <f>IF(G65=0,0,(P65-G65)/G65)*100</f>
        <v>0</v>
      </c>
      <c r="U65" s="394">
        <f>IF(H65=0,0,(Q65-H65)/H65)*100</f>
        <v>0</v>
      </c>
      <c r="V65" s="395">
        <f>IF(J65=0,0,(S65-J65)/J65)*100</f>
        <v>0</v>
      </c>
    </row>
    <row r="66" spans="1:22" ht="23.25">
      <c r="A66" s="224">
        <v>28</v>
      </c>
      <c r="B66" s="400" t="s">
        <v>324</v>
      </c>
      <c r="C66" s="401">
        <v>1531499.8221800984</v>
      </c>
      <c r="D66" s="402">
        <v>5536.146582733813</v>
      </c>
      <c r="E66" s="401">
        <v>112137.88002697846</v>
      </c>
      <c r="F66" s="401">
        <v>50554.27432585243</v>
      </c>
      <c r="G66" s="403">
        <v>1699728.1231156632</v>
      </c>
      <c r="H66" s="404">
        <v>465</v>
      </c>
      <c r="I66" s="405" t="s">
        <v>258</v>
      </c>
      <c r="J66" s="406">
        <f>G66/H66</f>
        <v>3655.3292970229318</v>
      </c>
      <c r="K66" s="400" t="s">
        <v>354</v>
      </c>
      <c r="L66" s="401"/>
      <c r="M66" s="402"/>
      <c r="N66" s="401"/>
      <c r="O66" s="401"/>
      <c r="P66" s="403">
        <f t="shared" si="16"/>
        <v>0</v>
      </c>
      <c r="Q66" s="404"/>
      <c r="R66" s="405" t="s">
        <v>258</v>
      </c>
      <c r="S66" s="406">
        <v>0</v>
      </c>
      <c r="T66" s="407">
        <f t="shared" si="12"/>
        <v>-100</v>
      </c>
      <c r="U66" s="407">
        <f t="shared" si="12"/>
        <v>-100</v>
      </c>
      <c r="V66" s="408">
        <f>IF(J66=0,0,(S66-J66)/J66)*100</f>
        <v>-100</v>
      </c>
    </row>
  </sheetData>
  <sheetProtection/>
  <mergeCells count="6">
    <mergeCell ref="L3:S3"/>
    <mergeCell ref="T3:V3"/>
    <mergeCell ref="A3:A4"/>
    <mergeCell ref="C3:J3"/>
    <mergeCell ref="B3:B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5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7109375" style="2" customWidth="1"/>
    <col min="2" max="2" width="70.8515625" style="2" customWidth="1"/>
    <col min="3" max="3" width="71.00390625" style="2" customWidth="1"/>
    <col min="4" max="16384" width="9.140625" style="2" customWidth="1"/>
  </cols>
  <sheetData>
    <row r="1" ht="23.25">
      <c r="A1" s="29" t="s">
        <v>143</v>
      </c>
    </row>
    <row r="2" ht="23.25">
      <c r="A2" s="2" t="s">
        <v>151</v>
      </c>
    </row>
    <row r="3" spans="1:3" ht="23.25">
      <c r="A3" s="171" t="s">
        <v>47</v>
      </c>
      <c r="B3" s="5" t="s">
        <v>8</v>
      </c>
      <c r="C3" s="5" t="s">
        <v>44</v>
      </c>
    </row>
    <row r="4" spans="1:3" ht="139.5">
      <c r="A4" s="171">
        <v>1</v>
      </c>
      <c r="B4" s="70" t="s">
        <v>242</v>
      </c>
      <c r="C4" s="71" t="s">
        <v>424</v>
      </c>
    </row>
    <row r="5" spans="1:3" ht="162.75">
      <c r="A5" s="171">
        <v>2</v>
      </c>
      <c r="B5" s="70" t="s">
        <v>204</v>
      </c>
      <c r="C5" s="71" t="s">
        <v>425</v>
      </c>
    </row>
    <row r="6" spans="1:3" ht="116.25">
      <c r="A6" s="171">
        <v>3</v>
      </c>
      <c r="B6" s="70" t="s">
        <v>236</v>
      </c>
      <c r="C6" s="71" t="s">
        <v>426</v>
      </c>
    </row>
    <row r="7" spans="1:3" ht="93">
      <c r="A7" s="171">
        <v>4</v>
      </c>
      <c r="B7" s="70" t="s">
        <v>235</v>
      </c>
      <c r="C7" s="71" t="s">
        <v>427</v>
      </c>
    </row>
    <row r="8" spans="1:3" ht="46.5">
      <c r="A8" s="171">
        <v>5</v>
      </c>
      <c r="B8" s="70" t="s">
        <v>308</v>
      </c>
      <c r="C8" s="71" t="s">
        <v>428</v>
      </c>
    </row>
    <row r="9" spans="1:3" ht="209.25">
      <c r="A9" s="171">
        <v>6</v>
      </c>
      <c r="B9" s="70" t="s">
        <v>238</v>
      </c>
      <c r="C9" s="71" t="s">
        <v>429</v>
      </c>
    </row>
    <row r="10" spans="1:3" ht="232.5">
      <c r="A10" s="171">
        <v>7</v>
      </c>
      <c r="B10" s="70" t="s">
        <v>205</v>
      </c>
      <c r="C10" s="71" t="s">
        <v>430</v>
      </c>
    </row>
    <row r="11" spans="1:3" ht="46.5">
      <c r="A11" s="171">
        <v>8</v>
      </c>
      <c r="B11" s="539" t="s">
        <v>311</v>
      </c>
      <c r="C11" s="33" t="s">
        <v>431</v>
      </c>
    </row>
    <row r="12" spans="1:3" ht="116.25">
      <c r="A12" s="171">
        <v>9</v>
      </c>
      <c r="B12" s="70" t="s">
        <v>206</v>
      </c>
      <c r="C12" s="71" t="s">
        <v>432</v>
      </c>
    </row>
    <row r="13" spans="1:3" ht="93">
      <c r="A13" s="171">
        <v>10</v>
      </c>
      <c r="B13" s="70" t="s">
        <v>232</v>
      </c>
      <c r="C13" s="71" t="s">
        <v>433</v>
      </c>
    </row>
    <row r="14" spans="1:3" ht="69.75">
      <c r="A14" s="171">
        <v>11</v>
      </c>
      <c r="B14" s="70" t="s">
        <v>233</v>
      </c>
      <c r="C14" s="71" t="s">
        <v>434</v>
      </c>
    </row>
    <row r="15" spans="1:3" ht="93">
      <c r="A15" s="171">
        <v>12</v>
      </c>
      <c r="B15" s="70" t="s">
        <v>201</v>
      </c>
      <c r="C15" s="71" t="s">
        <v>435</v>
      </c>
    </row>
    <row r="16" spans="1:3" ht="162.75">
      <c r="A16" s="171">
        <v>13</v>
      </c>
      <c r="B16" s="70" t="s">
        <v>234</v>
      </c>
      <c r="C16" s="71" t="s">
        <v>436</v>
      </c>
    </row>
    <row r="17" spans="1:3" ht="69.75">
      <c r="A17" s="171">
        <v>14</v>
      </c>
      <c r="B17" s="539" t="s">
        <v>317</v>
      </c>
      <c r="C17" s="71" t="s">
        <v>437</v>
      </c>
    </row>
    <row r="18" spans="1:3" ht="69.75">
      <c r="A18" s="171">
        <v>15</v>
      </c>
      <c r="B18" s="70" t="s">
        <v>218</v>
      </c>
      <c r="C18" s="71" t="s">
        <v>438</v>
      </c>
    </row>
    <row r="19" spans="1:3" ht="46.5">
      <c r="A19" s="171">
        <v>16</v>
      </c>
      <c r="B19" s="539" t="s">
        <v>318</v>
      </c>
      <c r="C19" s="71" t="s">
        <v>439</v>
      </c>
    </row>
    <row r="20" spans="1:3" ht="93">
      <c r="A20" s="171">
        <v>17</v>
      </c>
      <c r="B20" s="70" t="s">
        <v>202</v>
      </c>
      <c r="C20" s="71" t="s">
        <v>440</v>
      </c>
    </row>
    <row r="21" spans="1:3" ht="232.5">
      <c r="A21" s="171">
        <v>18</v>
      </c>
      <c r="B21" s="70" t="s">
        <v>214</v>
      </c>
      <c r="C21" s="71" t="s">
        <v>441</v>
      </c>
    </row>
    <row r="22" spans="1:3" ht="139.5">
      <c r="A22" s="171">
        <v>19</v>
      </c>
      <c r="B22" s="70" t="s">
        <v>215</v>
      </c>
      <c r="C22" s="78" t="s">
        <v>442</v>
      </c>
    </row>
    <row r="23" spans="1:3" ht="69.75">
      <c r="A23" s="171">
        <v>21</v>
      </c>
      <c r="B23" s="70" t="s">
        <v>207</v>
      </c>
      <c r="C23" s="78" t="s">
        <v>451</v>
      </c>
    </row>
    <row r="24" spans="1:3" ht="121.5" customHeight="1">
      <c r="A24" s="171">
        <v>22</v>
      </c>
      <c r="B24" s="97" t="s">
        <v>240</v>
      </c>
      <c r="C24" s="78" t="s">
        <v>461</v>
      </c>
    </row>
    <row r="25" spans="1:3" ht="69.75">
      <c r="A25" s="171">
        <v>23</v>
      </c>
      <c r="B25" s="70" t="s">
        <v>241</v>
      </c>
      <c r="C25" s="78" t="s">
        <v>453</v>
      </c>
    </row>
    <row r="26" spans="1:3" ht="116.25">
      <c r="A26" s="171">
        <v>24</v>
      </c>
      <c r="B26" s="70" t="s">
        <v>208</v>
      </c>
      <c r="C26" s="80" t="s">
        <v>490</v>
      </c>
    </row>
    <row r="27" spans="1:3" ht="127.5" customHeight="1">
      <c r="A27" s="171">
        <v>25</v>
      </c>
      <c r="B27" s="70" t="s">
        <v>209</v>
      </c>
      <c r="C27" s="80" t="s">
        <v>454</v>
      </c>
    </row>
    <row r="28" spans="1:3" ht="116.25">
      <c r="A28" s="171">
        <v>26</v>
      </c>
      <c r="B28" s="70" t="s">
        <v>213</v>
      </c>
      <c r="C28" s="80" t="s">
        <v>455</v>
      </c>
    </row>
    <row r="29" spans="1:3" ht="139.5">
      <c r="A29" s="171">
        <v>27</v>
      </c>
      <c r="B29" s="70" t="s">
        <v>217</v>
      </c>
      <c r="C29" s="80" t="s">
        <v>452</v>
      </c>
    </row>
    <row r="30" spans="1:3" ht="46.5">
      <c r="A30" s="171">
        <v>28</v>
      </c>
      <c r="B30" s="70" t="s">
        <v>216</v>
      </c>
      <c r="C30" s="80" t="s">
        <v>447</v>
      </c>
    </row>
    <row r="31" spans="1:3" ht="46.5">
      <c r="A31" s="171">
        <v>29</v>
      </c>
      <c r="B31" s="70" t="s">
        <v>237</v>
      </c>
      <c r="C31" s="80" t="s">
        <v>448</v>
      </c>
    </row>
    <row r="32" spans="1:3" ht="46.5">
      <c r="A32" s="171">
        <v>30</v>
      </c>
      <c r="B32" s="70" t="s">
        <v>210</v>
      </c>
      <c r="C32" s="78" t="s">
        <v>449</v>
      </c>
    </row>
    <row r="33" spans="1:3" ht="46.5">
      <c r="A33" s="171">
        <v>31</v>
      </c>
      <c r="B33" s="70" t="s">
        <v>211</v>
      </c>
      <c r="C33" s="78" t="s">
        <v>450</v>
      </c>
    </row>
    <row r="34" spans="1:3" ht="46.5">
      <c r="A34" s="171">
        <v>1</v>
      </c>
      <c r="B34" s="70" t="s">
        <v>244</v>
      </c>
      <c r="C34" s="78" t="s">
        <v>407</v>
      </c>
    </row>
    <row r="35" spans="1:3" ht="93">
      <c r="A35" s="171">
        <v>2</v>
      </c>
      <c r="B35" s="70" t="s">
        <v>245</v>
      </c>
      <c r="C35" s="78" t="s">
        <v>408</v>
      </c>
    </row>
    <row r="36" spans="1:3" ht="116.25">
      <c r="A36" s="171">
        <v>3</v>
      </c>
      <c r="B36" s="70" t="s">
        <v>246</v>
      </c>
      <c r="C36" s="78" t="s">
        <v>409</v>
      </c>
    </row>
    <row r="37" spans="1:3" ht="186">
      <c r="A37" s="171">
        <v>5</v>
      </c>
      <c r="B37" s="536" t="s">
        <v>203</v>
      </c>
      <c r="C37" s="78" t="s">
        <v>410</v>
      </c>
    </row>
    <row r="38" spans="1:3" ht="69.75">
      <c r="A38" s="171">
        <v>8</v>
      </c>
      <c r="B38" s="70" t="s">
        <v>227</v>
      </c>
      <c r="C38" s="78" t="s">
        <v>411</v>
      </c>
    </row>
    <row r="39" spans="1:3" ht="69.75">
      <c r="A39" s="171">
        <v>9</v>
      </c>
      <c r="B39" s="70" t="s">
        <v>252</v>
      </c>
      <c r="C39" s="78" t="s">
        <v>412</v>
      </c>
    </row>
    <row r="40" spans="1:3" ht="116.25">
      <c r="A40" s="171">
        <v>10</v>
      </c>
      <c r="B40" s="70" t="s">
        <v>228</v>
      </c>
      <c r="C40" s="78" t="s">
        <v>458</v>
      </c>
    </row>
    <row r="41" spans="1:3" ht="116.25">
      <c r="A41" s="171">
        <v>11</v>
      </c>
      <c r="B41" s="70" t="s">
        <v>221</v>
      </c>
      <c r="C41" s="78" t="s">
        <v>413</v>
      </c>
    </row>
    <row r="42" spans="1:3" ht="232.5">
      <c r="A42" s="171">
        <v>12</v>
      </c>
      <c r="B42" s="70" t="s">
        <v>222</v>
      </c>
      <c r="C42" s="78" t="s">
        <v>414</v>
      </c>
    </row>
    <row r="43" spans="1:3" ht="69.75">
      <c r="A43" s="171">
        <v>13</v>
      </c>
      <c r="B43" s="70" t="s">
        <v>248</v>
      </c>
      <c r="C43" s="78" t="s">
        <v>415</v>
      </c>
    </row>
    <row r="44" spans="1:3" ht="93">
      <c r="A44" s="171">
        <v>14</v>
      </c>
      <c r="B44" s="70" t="s">
        <v>249</v>
      </c>
      <c r="C44" s="78" t="s">
        <v>416</v>
      </c>
    </row>
    <row r="45" spans="1:3" ht="93">
      <c r="A45" s="171">
        <v>15</v>
      </c>
      <c r="B45" s="70" t="s">
        <v>223</v>
      </c>
      <c r="C45" s="78" t="s">
        <v>417</v>
      </c>
    </row>
    <row r="46" spans="1:3" ht="46.5">
      <c r="A46" s="171">
        <v>16</v>
      </c>
      <c r="B46" s="79" t="s">
        <v>224</v>
      </c>
      <c r="C46" s="80" t="s">
        <v>418</v>
      </c>
    </row>
    <row r="47" spans="1:3" ht="93">
      <c r="A47" s="171">
        <v>17</v>
      </c>
      <c r="B47" s="79" t="s">
        <v>225</v>
      </c>
      <c r="C47" s="80" t="s">
        <v>419</v>
      </c>
    </row>
    <row r="48" spans="1:3" ht="69.75">
      <c r="A48" s="171">
        <v>18</v>
      </c>
      <c r="B48" s="79" t="s">
        <v>226</v>
      </c>
      <c r="C48" s="80" t="s">
        <v>420</v>
      </c>
    </row>
    <row r="49" spans="1:3" ht="69.75">
      <c r="A49" s="171">
        <v>19</v>
      </c>
      <c r="B49" s="79" t="s">
        <v>250</v>
      </c>
      <c r="C49" s="80" t="s">
        <v>421</v>
      </c>
    </row>
    <row r="50" spans="1:3" ht="69.75">
      <c r="A50" s="171">
        <v>20</v>
      </c>
      <c r="B50" s="79" t="s">
        <v>251</v>
      </c>
      <c r="C50" s="80" t="s">
        <v>422</v>
      </c>
    </row>
    <row r="51" spans="1:3" ht="93">
      <c r="A51" s="171">
        <v>21</v>
      </c>
      <c r="B51" s="79" t="s">
        <v>254</v>
      </c>
      <c r="C51" s="80" t="s">
        <v>406</v>
      </c>
    </row>
    <row r="52" spans="1:3" ht="69.75">
      <c r="A52" s="171">
        <v>22</v>
      </c>
      <c r="B52" s="79" t="s">
        <v>229</v>
      </c>
      <c r="C52" s="80" t="s">
        <v>405</v>
      </c>
    </row>
    <row r="53" spans="1:3" ht="93">
      <c r="A53" s="171">
        <v>23</v>
      </c>
      <c r="B53" s="79" t="s">
        <v>253</v>
      </c>
      <c r="C53" s="535" t="s">
        <v>404</v>
      </c>
    </row>
    <row r="54" spans="1:3" ht="213.75" customHeight="1">
      <c r="A54" s="171">
        <v>24</v>
      </c>
      <c r="B54" s="505" t="s">
        <v>212</v>
      </c>
      <c r="C54" s="80" t="s">
        <v>403</v>
      </c>
    </row>
    <row r="55" spans="1:3" ht="93">
      <c r="A55" s="171">
        <v>25</v>
      </c>
      <c r="B55" s="506" t="s">
        <v>231</v>
      </c>
      <c r="C55" s="80" t="s">
        <v>402</v>
      </c>
    </row>
    <row r="56" spans="1:3" ht="69.75">
      <c r="A56" s="171">
        <v>26</v>
      </c>
      <c r="B56" s="506" t="s">
        <v>230</v>
      </c>
      <c r="C56" s="80" t="s">
        <v>401</v>
      </c>
    </row>
    <row r="57" spans="1:3" ht="46.5">
      <c r="A57" s="171">
        <v>27</v>
      </c>
      <c r="B57" s="506" t="s">
        <v>243</v>
      </c>
      <c r="C57" s="80" t="s">
        <v>400</v>
      </c>
    </row>
    <row r="58" spans="1:3" ht="69.75">
      <c r="A58" s="171">
        <v>28</v>
      </c>
      <c r="B58" s="526" t="s">
        <v>324</v>
      </c>
      <c r="C58" s="80" t="s">
        <v>423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W26"/>
  <sheetViews>
    <sheetView zoomScalePageLayoutView="0" workbookViewId="0" topLeftCell="I1">
      <selection activeCell="L11" sqref="A11:IV11"/>
    </sheetView>
  </sheetViews>
  <sheetFormatPr defaultColWidth="9.140625" defaultRowHeight="15"/>
  <cols>
    <col min="1" max="1" width="9.140625" style="2" customWidth="1"/>
    <col min="2" max="2" width="173.57421875" style="2" customWidth="1"/>
    <col min="3" max="3" width="14.421875" style="2" customWidth="1"/>
    <col min="4" max="4" width="15.140625" style="2" customWidth="1"/>
    <col min="5" max="5" width="12.00390625" style="2" customWidth="1"/>
    <col min="6" max="6" width="14.421875" style="2" customWidth="1"/>
    <col min="7" max="7" width="13.140625" style="2" customWidth="1"/>
    <col min="8" max="8" width="10.421875" style="2" customWidth="1"/>
    <col min="9" max="9" width="8.00390625" style="207" customWidth="1"/>
    <col min="10" max="10" width="13.140625" style="207" customWidth="1"/>
    <col min="11" max="11" width="132.7109375" style="2" customWidth="1"/>
    <col min="12" max="12" width="13.00390625" style="2" customWidth="1"/>
    <col min="13" max="13" width="11.140625" style="2" customWidth="1"/>
    <col min="14" max="14" width="14.28125" style="2" customWidth="1"/>
    <col min="15" max="15" width="13.00390625" style="2" customWidth="1"/>
    <col min="16" max="16" width="14.28125" style="2" customWidth="1"/>
    <col min="17" max="17" width="11.421875" style="2" bestFit="1" customWidth="1"/>
    <col min="18" max="18" width="8.421875" style="207" customWidth="1"/>
    <col min="19" max="19" width="12.57421875" style="207" customWidth="1"/>
    <col min="20" max="20" width="12.7109375" style="207" bestFit="1" customWidth="1"/>
    <col min="21" max="21" width="9.8515625" style="207" bestFit="1" customWidth="1"/>
    <col min="22" max="22" width="12.57421875" style="207" bestFit="1" customWidth="1"/>
    <col min="23" max="16384" width="9.140625" style="2" customWidth="1"/>
  </cols>
  <sheetData>
    <row r="1" spans="1:16" ht="23.25">
      <c r="A1" s="50" t="s">
        <v>142</v>
      </c>
      <c r="L1" s="278"/>
      <c r="M1" s="278"/>
      <c r="N1" s="278"/>
      <c r="O1" s="278"/>
      <c r="P1" s="278"/>
    </row>
    <row r="2" spans="10:22" ht="24" thickBot="1">
      <c r="J2" s="233"/>
      <c r="K2" s="168"/>
      <c r="L2" s="278"/>
      <c r="M2" s="278"/>
      <c r="N2" s="278"/>
      <c r="O2" s="278"/>
      <c r="P2" s="278"/>
      <c r="S2" s="233"/>
      <c r="V2" s="233" t="s">
        <v>24</v>
      </c>
    </row>
    <row r="3" spans="1:22" ht="24" thickBot="1">
      <c r="A3" s="621" t="s">
        <v>47</v>
      </c>
      <c r="B3" s="623" t="s">
        <v>152</v>
      </c>
      <c r="C3" s="613" t="s">
        <v>325</v>
      </c>
      <c r="D3" s="620"/>
      <c r="E3" s="620"/>
      <c r="F3" s="620"/>
      <c r="G3" s="620"/>
      <c r="H3" s="620"/>
      <c r="I3" s="620"/>
      <c r="J3" s="620"/>
      <c r="K3" s="619" t="s">
        <v>36</v>
      </c>
      <c r="L3" s="613" t="s">
        <v>362</v>
      </c>
      <c r="M3" s="620"/>
      <c r="N3" s="620"/>
      <c r="O3" s="620"/>
      <c r="P3" s="620"/>
      <c r="Q3" s="620"/>
      <c r="R3" s="620"/>
      <c r="S3" s="620"/>
      <c r="T3" s="620" t="s">
        <v>7</v>
      </c>
      <c r="U3" s="620"/>
      <c r="V3" s="620"/>
    </row>
    <row r="4" spans="1:22" ht="70.5" thickBot="1">
      <c r="A4" s="622"/>
      <c r="B4" s="624"/>
      <c r="C4" s="74" t="s">
        <v>66</v>
      </c>
      <c r="D4" s="75" t="s">
        <v>67</v>
      </c>
      <c r="E4" s="75" t="s">
        <v>68</v>
      </c>
      <c r="F4" s="75" t="s">
        <v>69</v>
      </c>
      <c r="G4" s="75" t="s">
        <v>65</v>
      </c>
      <c r="H4" s="76" t="s">
        <v>70</v>
      </c>
      <c r="I4" s="53" t="s">
        <v>71</v>
      </c>
      <c r="J4" s="173" t="s">
        <v>72</v>
      </c>
      <c r="K4" s="619"/>
      <c r="L4" s="74" t="s">
        <v>9</v>
      </c>
      <c r="M4" s="75" t="s">
        <v>10</v>
      </c>
      <c r="N4" s="75" t="s">
        <v>3</v>
      </c>
      <c r="O4" s="75" t="s">
        <v>11</v>
      </c>
      <c r="P4" s="75" t="s">
        <v>12</v>
      </c>
      <c r="Q4" s="76" t="s">
        <v>13</v>
      </c>
      <c r="R4" s="53" t="s">
        <v>14</v>
      </c>
      <c r="S4" s="58" t="s">
        <v>38</v>
      </c>
      <c r="T4" s="75" t="s">
        <v>73</v>
      </c>
      <c r="U4" s="53" t="s">
        <v>163</v>
      </c>
      <c r="V4" s="77" t="s">
        <v>46</v>
      </c>
    </row>
    <row r="5" spans="1:22" ht="24" thickBot="1">
      <c r="A5" s="61"/>
      <c r="B5" s="73" t="s">
        <v>65</v>
      </c>
      <c r="C5" s="236">
        <f>SUM(C6:C2016)</f>
        <v>676111768.5599998</v>
      </c>
      <c r="D5" s="236">
        <f>SUM(D6:D2016)</f>
        <v>18580193.42</v>
      </c>
      <c r="E5" s="236">
        <f>SUM(E6:E2016)</f>
        <v>56541620.77999997</v>
      </c>
      <c r="F5" s="236">
        <f>SUM(F6:F2016)</f>
        <v>110067201.37000006</v>
      </c>
      <c r="G5" s="236">
        <f>SUM(G6:G2016)</f>
        <v>861300784.1299996</v>
      </c>
      <c r="H5" s="237"/>
      <c r="I5" s="238"/>
      <c r="J5" s="239"/>
      <c r="K5" s="60" t="s">
        <v>12</v>
      </c>
      <c r="L5" s="236">
        <f>SUM(L6:L2016)</f>
        <v>684327097.8399998</v>
      </c>
      <c r="M5" s="236">
        <f>SUM(M6:M2016)</f>
        <v>1600772.3799999997</v>
      </c>
      <c r="N5" s="236">
        <f>SUM(N6:N2016)</f>
        <v>3672210858.8586154</v>
      </c>
      <c r="O5" s="236">
        <f>SUM(O6:O2016)</f>
        <v>101970099.91999999</v>
      </c>
      <c r="P5" s="236">
        <f>SUM(P6:P2016)</f>
        <v>4460108828.998616</v>
      </c>
      <c r="Q5" s="237"/>
      <c r="R5" s="238"/>
      <c r="S5" s="449"/>
      <c r="T5" s="458"/>
      <c r="U5" s="240"/>
      <c r="V5" s="241"/>
    </row>
    <row r="6" spans="1:22" ht="24" thickTop="1">
      <c r="A6" s="330">
        <v>1</v>
      </c>
      <c r="B6" s="62" t="s">
        <v>273</v>
      </c>
      <c r="C6" s="67">
        <v>274496373.0837372</v>
      </c>
      <c r="D6" s="68">
        <v>5049914.465433733</v>
      </c>
      <c r="E6" s="68">
        <v>22272057.81692745</v>
      </c>
      <c r="F6" s="68">
        <v>38920237.309537224</v>
      </c>
      <c r="G6" s="65">
        <v>340738582.6756356</v>
      </c>
      <c r="H6" s="66">
        <v>34838</v>
      </c>
      <c r="I6" s="273" t="s">
        <v>255</v>
      </c>
      <c r="J6" s="244">
        <f>G6/H6</f>
        <v>9780.658553178586</v>
      </c>
      <c r="K6" s="62" t="s">
        <v>273</v>
      </c>
      <c r="L6" s="67">
        <v>309797452.5313941</v>
      </c>
      <c r="M6" s="68">
        <v>751617.9689869038</v>
      </c>
      <c r="N6" s="68">
        <v>23215692.383420203</v>
      </c>
      <c r="O6" s="68">
        <v>48804841.7119932</v>
      </c>
      <c r="P6" s="65">
        <f>SUM(L6:O6)</f>
        <v>382569604.5957945</v>
      </c>
      <c r="Q6" s="69">
        <v>30603</v>
      </c>
      <c r="R6" s="273" t="s">
        <v>255</v>
      </c>
      <c r="S6" s="450">
        <f>P6/Q6</f>
        <v>12501.049066947506</v>
      </c>
      <c r="T6" s="459">
        <f>IF(G6=0,0,(P6-G6)/G6)*100</f>
        <v>12.276573316611978</v>
      </c>
      <c r="U6" s="242">
        <f>IF(H6=0,0,(Q6-H6)/H6)*100</f>
        <v>-12.156266146162237</v>
      </c>
      <c r="V6" s="331">
        <f aca="true" t="shared" si="0" ref="V6:V26">IF(J6=0,0,(S6-J6)/J6)*100</f>
        <v>27.813981021603386</v>
      </c>
    </row>
    <row r="7" spans="1:22" ht="23.25">
      <c r="A7" s="333">
        <v>2</v>
      </c>
      <c r="B7" s="62" t="s">
        <v>274</v>
      </c>
      <c r="C7" s="67">
        <v>16631031.747968493</v>
      </c>
      <c r="D7" s="68">
        <v>4096035.256709519</v>
      </c>
      <c r="E7" s="68">
        <v>1870291.6810569472</v>
      </c>
      <c r="F7" s="68">
        <v>3699749.0630819644</v>
      </c>
      <c r="G7" s="65">
        <v>26297107.748816922</v>
      </c>
      <c r="H7" s="66">
        <v>8</v>
      </c>
      <c r="I7" s="273" t="s">
        <v>257</v>
      </c>
      <c r="J7" s="244">
        <f aca="true" t="shared" si="1" ref="J7:J21">G7/H7</f>
        <v>3287138.4686021153</v>
      </c>
      <c r="K7" s="62" t="s">
        <v>274</v>
      </c>
      <c r="L7" s="67">
        <v>15766081.991612991</v>
      </c>
      <c r="M7" s="68">
        <v>35217.948105706266</v>
      </c>
      <c r="N7" s="68">
        <v>945352.3504654818</v>
      </c>
      <c r="O7" s="68">
        <v>1011994.3176434035</v>
      </c>
      <c r="P7" s="65">
        <f aca="true" t="shared" si="2" ref="P7:P26">SUM(L7:O7)</f>
        <v>17758646.60782758</v>
      </c>
      <c r="Q7" s="69">
        <v>7</v>
      </c>
      <c r="R7" s="273" t="s">
        <v>257</v>
      </c>
      <c r="S7" s="451">
        <f>P7/Q7</f>
        <v>2536949.5154039403</v>
      </c>
      <c r="T7" s="242">
        <f aca="true" t="shared" si="3" ref="T7:U22">IF(G7=0,0,(P7-G7)/G7)*100</f>
        <v>-32.46920240258542</v>
      </c>
      <c r="U7" s="242">
        <f t="shared" si="3"/>
        <v>-12.5</v>
      </c>
      <c r="V7" s="243">
        <f t="shared" si="0"/>
        <v>-22.821945602954763</v>
      </c>
    </row>
    <row r="8" spans="1:22" ht="23.25">
      <c r="A8" s="333">
        <v>3</v>
      </c>
      <c r="B8" s="62" t="s">
        <v>272</v>
      </c>
      <c r="C8" s="67">
        <v>13598419.3621421</v>
      </c>
      <c r="D8" s="68">
        <v>23989.96852517986</v>
      </c>
      <c r="E8" s="68">
        <v>670017.4101169065</v>
      </c>
      <c r="F8" s="68">
        <v>11968773.003745355</v>
      </c>
      <c r="G8" s="65">
        <v>26261199.744529575</v>
      </c>
      <c r="H8" s="66">
        <v>4</v>
      </c>
      <c r="I8" s="273" t="s">
        <v>21</v>
      </c>
      <c r="J8" s="244">
        <f t="shared" si="1"/>
        <v>6565299.936132394</v>
      </c>
      <c r="K8" s="62" t="s">
        <v>272</v>
      </c>
      <c r="L8" s="67">
        <v>15052345.8379202</v>
      </c>
      <c r="M8" s="68">
        <v>15985.241287558465</v>
      </c>
      <c r="N8" s="68">
        <v>495529.49213919556</v>
      </c>
      <c r="O8" s="68">
        <v>7643020.525880653</v>
      </c>
      <c r="P8" s="65">
        <f t="shared" si="2"/>
        <v>23206881.09722761</v>
      </c>
      <c r="Q8" s="69">
        <v>3</v>
      </c>
      <c r="R8" s="273" t="s">
        <v>21</v>
      </c>
      <c r="S8" s="451">
        <f>P8/Q8</f>
        <v>7735627.032409203</v>
      </c>
      <c r="T8" s="242">
        <f t="shared" si="3"/>
        <v>-11.630537359353523</v>
      </c>
      <c r="U8" s="242">
        <f t="shared" si="3"/>
        <v>-25</v>
      </c>
      <c r="V8" s="331">
        <f t="shared" si="0"/>
        <v>17.82595018752863</v>
      </c>
    </row>
    <row r="9" spans="1:22" ht="23.25">
      <c r="A9" s="333">
        <v>4</v>
      </c>
      <c r="B9" s="62" t="s">
        <v>275</v>
      </c>
      <c r="C9" s="67">
        <v>41207419.21171841</v>
      </c>
      <c r="D9" s="68">
        <v>122585.12329019085</v>
      </c>
      <c r="E9" s="68">
        <v>3714601.934167676</v>
      </c>
      <c r="F9" s="68">
        <v>3698782.546943442</v>
      </c>
      <c r="G9" s="65">
        <v>48743388.816119716</v>
      </c>
      <c r="H9" s="66">
        <v>269</v>
      </c>
      <c r="I9" s="273" t="s">
        <v>17</v>
      </c>
      <c r="J9" s="244">
        <f t="shared" si="1"/>
        <v>181202.18890750824</v>
      </c>
      <c r="K9" s="62" t="s">
        <v>275</v>
      </c>
      <c r="L9" s="67">
        <v>13273908.697416892</v>
      </c>
      <c r="M9" s="68">
        <v>26068.69590308699</v>
      </c>
      <c r="N9" s="68">
        <v>824714.982589523</v>
      </c>
      <c r="O9" s="68">
        <v>3148076.0641538883</v>
      </c>
      <c r="P9" s="65">
        <f t="shared" si="2"/>
        <v>17272768.44006339</v>
      </c>
      <c r="Q9" s="541">
        <v>131</v>
      </c>
      <c r="R9" s="273" t="s">
        <v>17</v>
      </c>
      <c r="S9" s="451">
        <f aca="true" t="shared" si="4" ref="S9:S18">P9/Q9</f>
        <v>131853.19419895718</v>
      </c>
      <c r="T9" s="242">
        <f t="shared" si="3"/>
        <v>-64.56387448721827</v>
      </c>
      <c r="U9" s="242">
        <f t="shared" si="3"/>
        <v>-51.301115241635685</v>
      </c>
      <c r="V9" s="243">
        <f t="shared" si="0"/>
        <v>-27.234215550089445</v>
      </c>
    </row>
    <row r="10" spans="1:22" ht="23.25">
      <c r="A10" s="333">
        <v>5</v>
      </c>
      <c r="B10" s="62" t="s">
        <v>276</v>
      </c>
      <c r="C10" s="67">
        <v>84436422.79639837</v>
      </c>
      <c r="D10" s="68">
        <v>216209.02550337953</v>
      </c>
      <c r="E10" s="68">
        <v>5889565.325589769</v>
      </c>
      <c r="F10" s="68">
        <v>11915275.741853476</v>
      </c>
      <c r="G10" s="65">
        <v>102457472.88934499</v>
      </c>
      <c r="H10" s="66">
        <v>759829</v>
      </c>
      <c r="I10" s="273" t="s">
        <v>258</v>
      </c>
      <c r="J10" s="244">
        <f t="shared" si="1"/>
        <v>134.84280395897628</v>
      </c>
      <c r="K10" s="62" t="s">
        <v>276</v>
      </c>
      <c r="L10" s="67">
        <v>69633439.82147653</v>
      </c>
      <c r="M10" s="68">
        <v>142032.70957324596</v>
      </c>
      <c r="N10" s="68">
        <v>4547179.710031901</v>
      </c>
      <c r="O10" s="68">
        <v>8929550.816518966</v>
      </c>
      <c r="P10" s="65">
        <f t="shared" si="2"/>
        <v>83252203.05760063</v>
      </c>
      <c r="Q10" s="542">
        <v>901071</v>
      </c>
      <c r="R10" s="273" t="s">
        <v>258</v>
      </c>
      <c r="S10" s="451">
        <f t="shared" si="4"/>
        <v>92.3925007658671</v>
      </c>
      <c r="T10" s="242">
        <f t="shared" si="3"/>
        <v>-18.744625736071225</v>
      </c>
      <c r="U10" s="242">
        <f t="shared" si="3"/>
        <v>18.58865613184019</v>
      </c>
      <c r="V10" s="243">
        <f t="shared" si="0"/>
        <v>-31.481326364307872</v>
      </c>
    </row>
    <row r="11" spans="1:22" ht="23.25">
      <c r="A11" s="333">
        <v>6</v>
      </c>
      <c r="B11" s="62" t="s">
        <v>277</v>
      </c>
      <c r="C11" s="67">
        <v>9475623.964092776</v>
      </c>
      <c r="D11" s="68">
        <v>24558.073289978696</v>
      </c>
      <c r="E11" s="68">
        <v>663727.6804177804</v>
      </c>
      <c r="F11" s="68">
        <v>1393106.427381632</v>
      </c>
      <c r="G11" s="65">
        <v>11557016.145182166</v>
      </c>
      <c r="H11" s="66">
        <v>31</v>
      </c>
      <c r="I11" s="273" t="s">
        <v>257</v>
      </c>
      <c r="J11" s="244">
        <f t="shared" si="1"/>
        <v>372806.9724252312</v>
      </c>
      <c r="K11" s="62" t="s">
        <v>277</v>
      </c>
      <c r="L11" s="67">
        <v>17561667.071502734</v>
      </c>
      <c r="M11" s="68">
        <v>32476.02642806361</v>
      </c>
      <c r="N11" s="68">
        <v>3623381531.16352</v>
      </c>
      <c r="O11" s="68">
        <v>2647206.4711571163</v>
      </c>
      <c r="P11" s="65">
        <f t="shared" si="2"/>
        <v>3643622880.732608</v>
      </c>
      <c r="Q11" s="69">
        <v>217</v>
      </c>
      <c r="R11" s="273" t="s">
        <v>257</v>
      </c>
      <c r="S11" s="451">
        <f t="shared" si="4"/>
        <v>16790888.85130234</v>
      </c>
      <c r="T11" s="242">
        <f t="shared" si="3"/>
        <v>31427.366882251386</v>
      </c>
      <c r="U11" s="242">
        <f t="shared" si="3"/>
        <v>600</v>
      </c>
      <c r="V11" s="243">
        <f t="shared" si="0"/>
        <v>4403.90955460734</v>
      </c>
    </row>
    <row r="12" spans="1:22" ht="23.25">
      <c r="A12" s="333">
        <v>7</v>
      </c>
      <c r="B12" s="413" t="s">
        <v>326</v>
      </c>
      <c r="C12" s="414">
        <v>1531499.8221800984</v>
      </c>
      <c r="D12" s="370">
        <v>5536.146582733813</v>
      </c>
      <c r="E12" s="370">
        <v>112137.88002697846</v>
      </c>
      <c r="F12" s="370">
        <v>50554.27432585243</v>
      </c>
      <c r="G12" s="370">
        <v>1699728.12311566</v>
      </c>
      <c r="H12" s="415">
        <v>465</v>
      </c>
      <c r="I12" s="371" t="s">
        <v>258</v>
      </c>
      <c r="J12" s="409">
        <f t="shared" si="1"/>
        <v>3655.3292970229245</v>
      </c>
      <c r="K12" s="413" t="s">
        <v>356</v>
      </c>
      <c r="L12" s="414" t="s">
        <v>363</v>
      </c>
      <c r="M12" s="370"/>
      <c r="N12" s="370"/>
      <c r="O12" s="370"/>
      <c r="P12" s="410">
        <f t="shared" si="2"/>
        <v>0</v>
      </c>
      <c r="Q12" s="416"/>
      <c r="R12" s="371"/>
      <c r="S12" s="452">
        <v>0</v>
      </c>
      <c r="T12" s="411">
        <f t="shared" si="3"/>
        <v>-100</v>
      </c>
      <c r="U12" s="411">
        <f t="shared" si="3"/>
        <v>-100</v>
      </c>
      <c r="V12" s="412">
        <f t="shared" si="0"/>
        <v>-100</v>
      </c>
    </row>
    <row r="13" spans="1:23" s="326" customFormat="1" ht="23.25">
      <c r="A13" s="333">
        <v>8</v>
      </c>
      <c r="B13" s="413" t="s">
        <v>327</v>
      </c>
      <c r="C13" s="414">
        <v>8105828.538443899</v>
      </c>
      <c r="D13" s="370">
        <v>25199.82177639505</v>
      </c>
      <c r="E13" s="370">
        <v>748618.7876116341</v>
      </c>
      <c r="F13" s="370">
        <v>417529.18364360975</v>
      </c>
      <c r="G13" s="370">
        <v>9297176.331475537</v>
      </c>
      <c r="H13" s="415">
        <v>2</v>
      </c>
      <c r="I13" s="371" t="s">
        <v>17</v>
      </c>
      <c r="J13" s="409">
        <f t="shared" si="1"/>
        <v>4648588.165737769</v>
      </c>
      <c r="K13" s="413" t="s">
        <v>357</v>
      </c>
      <c r="L13" s="414"/>
      <c r="M13" s="370"/>
      <c r="N13" s="370"/>
      <c r="O13" s="370"/>
      <c r="P13" s="410">
        <f t="shared" si="2"/>
        <v>0</v>
      </c>
      <c r="Q13" s="416"/>
      <c r="R13" s="371"/>
      <c r="S13" s="452">
        <v>0</v>
      </c>
      <c r="T13" s="411">
        <f t="shared" si="3"/>
        <v>-100</v>
      </c>
      <c r="U13" s="411">
        <f t="shared" si="3"/>
        <v>-100</v>
      </c>
      <c r="V13" s="412">
        <f t="shared" si="0"/>
        <v>-100</v>
      </c>
      <c r="W13" s="334"/>
    </row>
    <row r="14" spans="1:22" s="326" customFormat="1" ht="23.25">
      <c r="A14" s="333">
        <v>9</v>
      </c>
      <c r="B14" s="62" t="s">
        <v>328</v>
      </c>
      <c r="C14" s="67">
        <v>4932619.568358687</v>
      </c>
      <c r="D14" s="68">
        <v>13808.451386940678</v>
      </c>
      <c r="E14" s="68">
        <v>399112.60382803093</v>
      </c>
      <c r="F14" s="68">
        <v>254521.43364604903</v>
      </c>
      <c r="G14" s="323">
        <v>5600062.057219707</v>
      </c>
      <c r="H14" s="66">
        <v>22</v>
      </c>
      <c r="I14" s="273" t="s">
        <v>255</v>
      </c>
      <c r="J14" s="244">
        <f t="shared" si="1"/>
        <v>254548.27532816853</v>
      </c>
      <c r="K14" s="62" t="s">
        <v>278</v>
      </c>
      <c r="L14" s="67">
        <v>17653139.036254887</v>
      </c>
      <c r="M14" s="68">
        <v>42913.99655491112</v>
      </c>
      <c r="N14" s="68">
        <v>1390925.7646924227</v>
      </c>
      <c r="O14" s="68">
        <v>2036408.592298391</v>
      </c>
      <c r="P14" s="65">
        <f t="shared" si="2"/>
        <v>21123387.389800612</v>
      </c>
      <c r="Q14" s="541">
        <v>22</v>
      </c>
      <c r="R14" s="273" t="s">
        <v>255</v>
      </c>
      <c r="S14" s="453">
        <f t="shared" si="4"/>
        <v>960153.9722636641</v>
      </c>
      <c r="T14" s="324">
        <f t="shared" si="3"/>
        <v>277.1991662586656</v>
      </c>
      <c r="U14" s="324">
        <f t="shared" si="3"/>
        <v>0</v>
      </c>
      <c r="V14" s="325">
        <f t="shared" si="0"/>
        <v>277.1991662586655</v>
      </c>
    </row>
    <row r="15" spans="1:22" s="326" customFormat="1" ht="23.25">
      <c r="A15" s="333">
        <v>10</v>
      </c>
      <c r="B15" s="62" t="s">
        <v>319</v>
      </c>
      <c r="C15" s="67">
        <v>25584576.59574156</v>
      </c>
      <c r="D15" s="68">
        <v>59996.60719007246</v>
      </c>
      <c r="E15" s="68">
        <v>1707150.146696438</v>
      </c>
      <c r="F15" s="68">
        <v>2205061.3327656123</v>
      </c>
      <c r="G15" s="323">
        <v>29556784.68239368</v>
      </c>
      <c r="H15" s="66">
        <v>625500</v>
      </c>
      <c r="I15" s="273" t="s">
        <v>258</v>
      </c>
      <c r="J15" s="244">
        <f t="shared" si="1"/>
        <v>47.25305304939038</v>
      </c>
      <c r="K15" s="62" t="s">
        <v>279</v>
      </c>
      <c r="L15" s="67">
        <v>22252901.225810375</v>
      </c>
      <c r="M15" s="68">
        <v>52454.316394387264</v>
      </c>
      <c r="N15" s="68">
        <v>1638977.4914264733</v>
      </c>
      <c r="O15" s="68">
        <v>2056568.173905307</v>
      </c>
      <c r="P15" s="323">
        <f t="shared" si="2"/>
        <v>26000901.20753654</v>
      </c>
      <c r="Q15" s="544">
        <v>1232455</v>
      </c>
      <c r="R15" s="273" t="s">
        <v>258</v>
      </c>
      <c r="S15" s="453">
        <f t="shared" si="4"/>
        <v>21.096836158347802</v>
      </c>
      <c r="T15" s="324">
        <f t="shared" si="3"/>
        <v>-12.030684369316061</v>
      </c>
      <c r="U15" s="324">
        <f t="shared" si="3"/>
        <v>97.03517186251</v>
      </c>
      <c r="V15" s="325">
        <f t="shared" si="0"/>
        <v>-55.35349613008768</v>
      </c>
    </row>
    <row r="16" spans="1:22" s="326" customFormat="1" ht="23.25">
      <c r="A16" s="333">
        <v>11</v>
      </c>
      <c r="B16" s="62" t="s">
        <v>284</v>
      </c>
      <c r="C16" s="297">
        <v>10708372.335089255</v>
      </c>
      <c r="D16" s="298">
        <v>20409.927068345325</v>
      </c>
      <c r="E16" s="298">
        <v>470208.74269946053</v>
      </c>
      <c r="F16" s="298">
        <v>466176.05344797584</v>
      </c>
      <c r="G16" s="327">
        <v>11665167.058305038</v>
      </c>
      <c r="H16" s="299">
        <v>152</v>
      </c>
      <c r="I16" s="300" t="s">
        <v>255</v>
      </c>
      <c r="J16" s="244">
        <f t="shared" si="1"/>
        <v>76744.52012042789</v>
      </c>
      <c r="K16" s="62" t="s">
        <v>284</v>
      </c>
      <c r="L16" s="67">
        <v>7292560.04291095</v>
      </c>
      <c r="M16" s="68">
        <v>13743.00651150608</v>
      </c>
      <c r="N16" s="68">
        <v>358468.9704336763</v>
      </c>
      <c r="O16" s="68">
        <v>603991.8518921423</v>
      </c>
      <c r="P16" s="65">
        <f t="shared" si="2"/>
        <v>8268763.871748275</v>
      </c>
      <c r="Q16" s="69">
        <v>3</v>
      </c>
      <c r="R16" s="273" t="s">
        <v>257</v>
      </c>
      <c r="S16" s="453">
        <f t="shared" si="4"/>
        <v>2756254.623916092</v>
      </c>
      <c r="T16" s="324">
        <f t="shared" si="3"/>
        <v>-29.115769792072438</v>
      </c>
      <c r="U16" s="324">
        <f t="shared" si="3"/>
        <v>-98.02631578947368</v>
      </c>
      <c r="V16" s="325">
        <f t="shared" si="0"/>
        <v>3491.4676638683295</v>
      </c>
    </row>
    <row r="17" spans="1:22" s="326" customFormat="1" ht="23.25">
      <c r="A17" s="333">
        <v>12</v>
      </c>
      <c r="B17" s="413" t="s">
        <v>329</v>
      </c>
      <c r="C17" s="419">
        <v>1166257.6893275243</v>
      </c>
      <c r="D17" s="417">
        <v>5425.423651079137</v>
      </c>
      <c r="E17" s="417">
        <v>124992.19742643887</v>
      </c>
      <c r="F17" s="417">
        <v>123920.21673933536</v>
      </c>
      <c r="G17" s="417">
        <v>1420595.5271443776</v>
      </c>
      <c r="H17" s="420">
        <v>5</v>
      </c>
      <c r="I17" s="418" t="s">
        <v>257</v>
      </c>
      <c r="J17" s="409">
        <f t="shared" si="1"/>
        <v>284119.10542887554</v>
      </c>
      <c r="K17" s="413" t="s">
        <v>358</v>
      </c>
      <c r="L17" s="414"/>
      <c r="M17" s="370"/>
      <c r="N17" s="370"/>
      <c r="O17" s="370"/>
      <c r="P17" s="410">
        <f t="shared" si="2"/>
        <v>0</v>
      </c>
      <c r="Q17" s="416"/>
      <c r="R17" s="371"/>
      <c r="S17" s="452">
        <v>0</v>
      </c>
      <c r="T17" s="411">
        <f t="shared" si="3"/>
        <v>-100</v>
      </c>
      <c r="U17" s="411">
        <f t="shared" si="3"/>
        <v>-100</v>
      </c>
      <c r="V17" s="412">
        <f t="shared" si="0"/>
        <v>-100</v>
      </c>
    </row>
    <row r="18" spans="1:22" s="326" customFormat="1" ht="23.25">
      <c r="A18" s="333">
        <v>13</v>
      </c>
      <c r="B18" s="62" t="s">
        <v>330</v>
      </c>
      <c r="C18" s="297">
        <v>4832497.642206284</v>
      </c>
      <c r="D18" s="298">
        <v>14068.32543377063</v>
      </c>
      <c r="E18" s="298">
        <v>379167.81042149814</v>
      </c>
      <c r="F18" s="298">
        <v>350255.77240451885</v>
      </c>
      <c r="G18" s="327">
        <v>5575989.550466072</v>
      </c>
      <c r="H18" s="299">
        <v>33</v>
      </c>
      <c r="I18" s="300" t="s">
        <v>255</v>
      </c>
      <c r="J18" s="244">
        <f t="shared" si="1"/>
        <v>168969.3803171537</v>
      </c>
      <c r="K18" s="62" t="s">
        <v>285</v>
      </c>
      <c r="L18" s="67">
        <v>2193976.528892329</v>
      </c>
      <c r="M18" s="68">
        <v>3262.294140318054</v>
      </c>
      <c r="N18" s="68">
        <v>91899.19806922358</v>
      </c>
      <c r="O18" s="68">
        <v>87113.94475115478</v>
      </c>
      <c r="P18" s="65">
        <f t="shared" si="2"/>
        <v>2376251.965853025</v>
      </c>
      <c r="Q18" s="69">
        <v>44</v>
      </c>
      <c r="R18" s="273" t="s">
        <v>255</v>
      </c>
      <c r="S18" s="453">
        <f t="shared" si="4"/>
        <v>54005.72649665966</v>
      </c>
      <c r="T18" s="324">
        <f t="shared" si="3"/>
        <v>-57.384210563048754</v>
      </c>
      <c r="U18" s="324">
        <f t="shared" si="3"/>
        <v>33.33333333333333</v>
      </c>
      <c r="V18" s="325">
        <f t="shared" si="0"/>
        <v>-68.03815792228659</v>
      </c>
    </row>
    <row r="19" spans="1:22" s="326" customFormat="1" ht="23.25">
      <c r="A19" s="333">
        <v>14</v>
      </c>
      <c r="B19" s="413" t="s">
        <v>331</v>
      </c>
      <c r="C19" s="414">
        <v>63966173.66186378</v>
      </c>
      <c r="D19" s="370">
        <v>237440.46254752588</v>
      </c>
      <c r="E19" s="370">
        <v>6645800.573525052</v>
      </c>
      <c r="F19" s="370">
        <v>18539889.391294133</v>
      </c>
      <c r="G19" s="370">
        <v>89389304.0892305</v>
      </c>
      <c r="H19" s="415">
        <v>2664</v>
      </c>
      <c r="I19" s="371" t="s">
        <v>17</v>
      </c>
      <c r="J19" s="409">
        <f t="shared" si="1"/>
        <v>33554.54357703847</v>
      </c>
      <c r="K19" s="413" t="s">
        <v>359</v>
      </c>
      <c r="L19" s="414">
        <v>0</v>
      </c>
      <c r="M19" s="370">
        <v>0</v>
      </c>
      <c r="N19" s="370">
        <v>0</v>
      </c>
      <c r="O19" s="370">
        <v>0</v>
      </c>
      <c r="P19" s="410">
        <f t="shared" si="2"/>
        <v>0</v>
      </c>
      <c r="Q19" s="416">
        <v>0</v>
      </c>
      <c r="R19" s="421">
        <v>0</v>
      </c>
      <c r="S19" s="452">
        <v>0</v>
      </c>
      <c r="T19" s="411">
        <f t="shared" si="3"/>
        <v>-100</v>
      </c>
      <c r="U19" s="411">
        <f t="shared" si="3"/>
        <v>-100</v>
      </c>
      <c r="V19" s="412">
        <f t="shared" si="0"/>
        <v>-100</v>
      </c>
    </row>
    <row r="20" spans="1:22" s="326" customFormat="1" ht="23.25">
      <c r="A20" s="333">
        <v>15</v>
      </c>
      <c r="B20" s="413" t="s">
        <v>332</v>
      </c>
      <c r="C20" s="414">
        <v>33624217.4325874</v>
      </c>
      <c r="D20" s="370">
        <v>115868.83352776905</v>
      </c>
      <c r="E20" s="370">
        <v>3254859.95672867</v>
      </c>
      <c r="F20" s="370">
        <v>3750975.7152683605</v>
      </c>
      <c r="G20" s="370">
        <v>40745921.93811219</v>
      </c>
      <c r="H20" s="415">
        <v>565</v>
      </c>
      <c r="I20" s="371" t="s">
        <v>255</v>
      </c>
      <c r="J20" s="409">
        <f t="shared" si="1"/>
        <v>72116.67599665874</v>
      </c>
      <c r="K20" s="413" t="s">
        <v>360</v>
      </c>
      <c r="L20" s="414">
        <v>0</v>
      </c>
      <c r="M20" s="370">
        <v>0</v>
      </c>
      <c r="N20" s="370">
        <v>0</v>
      </c>
      <c r="O20" s="370">
        <v>0</v>
      </c>
      <c r="P20" s="410">
        <f t="shared" si="2"/>
        <v>0</v>
      </c>
      <c r="Q20" s="416">
        <v>0</v>
      </c>
      <c r="R20" s="421">
        <v>0</v>
      </c>
      <c r="S20" s="452">
        <v>0</v>
      </c>
      <c r="T20" s="411">
        <f t="shared" si="3"/>
        <v>-100</v>
      </c>
      <c r="U20" s="411">
        <f t="shared" si="3"/>
        <v>-100</v>
      </c>
      <c r="V20" s="412">
        <f t="shared" si="0"/>
        <v>-100</v>
      </c>
    </row>
    <row r="21" spans="1:22" s="326" customFormat="1" ht="23.25">
      <c r="A21" s="333">
        <v>16</v>
      </c>
      <c r="B21" s="413" t="s">
        <v>333</v>
      </c>
      <c r="C21" s="414">
        <v>5645257.3177497275</v>
      </c>
      <c r="D21" s="370">
        <v>17566.169747746106</v>
      </c>
      <c r="E21" s="370">
        <v>447935.3904653493</v>
      </c>
      <c r="F21" s="370">
        <v>260545.04967527845</v>
      </c>
      <c r="G21" s="370">
        <v>6371303.927638101</v>
      </c>
      <c r="H21" s="415">
        <v>58</v>
      </c>
      <c r="I21" s="371" t="s">
        <v>255</v>
      </c>
      <c r="J21" s="409">
        <f t="shared" si="1"/>
        <v>109850.0677178983</v>
      </c>
      <c r="K21" s="413" t="s">
        <v>361</v>
      </c>
      <c r="L21" s="414">
        <v>0</v>
      </c>
      <c r="M21" s="370">
        <v>0</v>
      </c>
      <c r="N21" s="370">
        <v>0</v>
      </c>
      <c r="O21" s="370">
        <v>0</v>
      </c>
      <c r="P21" s="410">
        <f t="shared" si="2"/>
        <v>0</v>
      </c>
      <c r="Q21" s="416">
        <v>0</v>
      </c>
      <c r="R21" s="421">
        <v>0</v>
      </c>
      <c r="S21" s="452">
        <v>0</v>
      </c>
      <c r="T21" s="411">
        <f t="shared" si="3"/>
        <v>-100</v>
      </c>
      <c r="U21" s="411">
        <f t="shared" si="3"/>
        <v>-100</v>
      </c>
      <c r="V21" s="412">
        <f t="shared" si="0"/>
        <v>-100</v>
      </c>
    </row>
    <row r="22" spans="1:22" s="326" customFormat="1" ht="23.25">
      <c r="A22" s="333">
        <v>17</v>
      </c>
      <c r="B22" s="335" t="s">
        <v>320</v>
      </c>
      <c r="C22" s="369">
        <v>76169177.7903942</v>
      </c>
      <c r="D22" s="337">
        <v>8531581.338335639</v>
      </c>
      <c r="E22" s="337">
        <v>7171374.842293895</v>
      </c>
      <c r="F22" s="337">
        <v>12051848.854246221</v>
      </c>
      <c r="G22" s="338">
        <v>103923982.82526994</v>
      </c>
      <c r="H22" s="339">
        <v>1528</v>
      </c>
      <c r="I22" s="340" t="s">
        <v>255</v>
      </c>
      <c r="J22" s="341">
        <v>68013.07776522901</v>
      </c>
      <c r="K22" s="342" t="s">
        <v>282</v>
      </c>
      <c r="L22" s="336">
        <v>21008363.631715365</v>
      </c>
      <c r="M22" s="337">
        <v>48511.769622825064</v>
      </c>
      <c r="N22" s="337">
        <v>1503191.1823957902</v>
      </c>
      <c r="O22" s="337">
        <v>1440786.2435274844</v>
      </c>
      <c r="P22" s="65">
        <f t="shared" si="2"/>
        <v>24000852.827261463</v>
      </c>
      <c r="Q22" s="343">
        <v>146</v>
      </c>
      <c r="R22" s="340" t="s">
        <v>17</v>
      </c>
      <c r="S22" s="454">
        <f>P22/Q22</f>
        <v>164389.40292644838</v>
      </c>
      <c r="T22" s="344">
        <f>IF(G22=0,0,(P22-G22)/G22)*100</f>
        <v>-76.9053762425419</v>
      </c>
      <c r="U22" s="345">
        <f t="shared" si="3"/>
        <v>-90.44502617801047</v>
      </c>
      <c r="V22" s="346">
        <f t="shared" si="0"/>
        <v>141.70263768079434</v>
      </c>
    </row>
    <row r="23" spans="1:22" s="326" customFormat="1" ht="23.25">
      <c r="A23" s="333">
        <v>18</v>
      </c>
      <c r="B23" s="413" t="s">
        <v>364</v>
      </c>
      <c r="C23" s="436">
        <v>0</v>
      </c>
      <c r="D23" s="437">
        <v>0</v>
      </c>
      <c r="E23" s="437">
        <v>0</v>
      </c>
      <c r="F23" s="437">
        <v>0</v>
      </c>
      <c r="G23" s="437">
        <v>0</v>
      </c>
      <c r="H23" s="438">
        <v>0</v>
      </c>
      <c r="I23" s="422">
        <v>0</v>
      </c>
      <c r="J23" s="409">
        <v>0</v>
      </c>
      <c r="K23" s="393" t="s">
        <v>280</v>
      </c>
      <c r="L23" s="437">
        <v>52830872.15764647</v>
      </c>
      <c r="M23" s="437">
        <v>129931.02068737136</v>
      </c>
      <c r="N23" s="437">
        <v>4006302.1864337707</v>
      </c>
      <c r="O23" s="437">
        <v>12747151.29887532</v>
      </c>
      <c r="P23" s="410">
        <f t="shared" si="2"/>
        <v>69714256.66364293</v>
      </c>
      <c r="Q23" s="439">
        <v>44957</v>
      </c>
      <c r="R23" s="423" t="s">
        <v>255</v>
      </c>
      <c r="S23" s="455">
        <f>P23/Q23</f>
        <v>1550.6874716649893</v>
      </c>
      <c r="T23" s="411">
        <f>IF(G23=0,0,(P23-G23)/G23)*100</f>
        <v>0</v>
      </c>
      <c r="U23" s="425">
        <f>IF(H23=0,0,(Q23-H23)/H23)*100</f>
        <v>0</v>
      </c>
      <c r="V23" s="426">
        <f t="shared" si="0"/>
        <v>0</v>
      </c>
    </row>
    <row r="24" spans="1:22" s="326" customFormat="1" ht="23.25">
      <c r="A24" s="333">
        <v>19</v>
      </c>
      <c r="B24" s="413" t="s">
        <v>365</v>
      </c>
      <c r="C24" s="436">
        <v>0</v>
      </c>
      <c r="D24" s="437">
        <v>0</v>
      </c>
      <c r="E24" s="437">
        <v>0</v>
      </c>
      <c r="F24" s="437">
        <v>0</v>
      </c>
      <c r="G24" s="437">
        <v>0</v>
      </c>
      <c r="H24" s="438">
        <v>0</v>
      </c>
      <c r="I24" s="422">
        <v>0</v>
      </c>
      <c r="J24" s="409">
        <v>0</v>
      </c>
      <c r="K24" s="393" t="s">
        <v>281</v>
      </c>
      <c r="L24" s="437">
        <v>101206448.71176353</v>
      </c>
      <c r="M24" s="437">
        <v>270963.1855728718</v>
      </c>
      <c r="N24" s="437">
        <v>8672649.195113283</v>
      </c>
      <c r="O24" s="437">
        <v>8785923.89465201</v>
      </c>
      <c r="P24" s="410">
        <f t="shared" si="2"/>
        <v>118935984.9871017</v>
      </c>
      <c r="Q24" s="439">
        <v>44104</v>
      </c>
      <c r="R24" s="423" t="s">
        <v>255</v>
      </c>
      <c r="S24" s="455">
        <f>P24/Q24</f>
        <v>2696.7165106816096</v>
      </c>
      <c r="T24" s="411">
        <f>IF(G24=0,0,(P24-G24)/G24)*100</f>
        <v>0</v>
      </c>
      <c r="U24" s="427">
        <f>IF(H24=0,0,(Q24-H24)/H24)*100</f>
        <v>0</v>
      </c>
      <c r="V24" s="428">
        <f t="shared" si="0"/>
        <v>0</v>
      </c>
    </row>
    <row r="25" spans="1:22" s="326" customFormat="1" ht="23.25">
      <c r="A25" s="332">
        <v>20</v>
      </c>
      <c r="B25" s="413" t="s">
        <v>366</v>
      </c>
      <c r="C25" s="436">
        <v>0</v>
      </c>
      <c r="D25" s="437">
        <v>0</v>
      </c>
      <c r="E25" s="437">
        <v>0</v>
      </c>
      <c r="F25" s="437">
        <v>0</v>
      </c>
      <c r="G25" s="437">
        <v>0</v>
      </c>
      <c r="H25" s="438">
        <v>0</v>
      </c>
      <c r="I25" s="422">
        <v>0</v>
      </c>
      <c r="J25" s="409">
        <v>0</v>
      </c>
      <c r="K25" s="440" t="s">
        <v>367</v>
      </c>
      <c r="L25" s="441">
        <v>13983918.865741294</v>
      </c>
      <c r="M25" s="441">
        <v>25330.03385781104</v>
      </c>
      <c r="N25" s="441">
        <v>834022.7917965386</v>
      </c>
      <c r="O25" s="441">
        <v>1368633.5271848077</v>
      </c>
      <c r="P25" s="410">
        <f t="shared" si="2"/>
        <v>16211905.21858045</v>
      </c>
      <c r="Q25" s="442">
        <v>16456</v>
      </c>
      <c r="R25" s="429" t="s">
        <v>255</v>
      </c>
      <c r="S25" s="456">
        <f>P25/Q25</f>
        <v>985.1668217416413</v>
      </c>
      <c r="T25" s="411">
        <f>IF(G25=0,0,(P25-G25)/G25)*100</f>
        <v>0</v>
      </c>
      <c r="U25" s="427">
        <f>IF(H25=0,0,(Q25-H25)/H25)*100</f>
        <v>0</v>
      </c>
      <c r="V25" s="428">
        <f t="shared" si="0"/>
        <v>0</v>
      </c>
    </row>
    <row r="26" spans="1:22" s="326" customFormat="1" ht="23.25">
      <c r="A26" s="333">
        <v>21</v>
      </c>
      <c r="B26" s="443" t="s">
        <v>368</v>
      </c>
      <c r="C26" s="444">
        <v>0</v>
      </c>
      <c r="D26" s="445">
        <v>0</v>
      </c>
      <c r="E26" s="445">
        <v>0</v>
      </c>
      <c r="F26" s="445">
        <v>0</v>
      </c>
      <c r="G26" s="445">
        <v>0</v>
      </c>
      <c r="H26" s="446">
        <v>0</v>
      </c>
      <c r="I26" s="430">
        <v>0</v>
      </c>
      <c r="J26" s="431">
        <v>0</v>
      </c>
      <c r="K26" s="400" t="s">
        <v>286</v>
      </c>
      <c r="L26" s="447">
        <v>4820021.687941291</v>
      </c>
      <c r="M26" s="445">
        <v>10264.166373433116</v>
      </c>
      <c r="N26" s="445">
        <v>304421.9960880262</v>
      </c>
      <c r="O26" s="445">
        <v>658832.4855661276</v>
      </c>
      <c r="P26" s="410">
        <f t="shared" si="2"/>
        <v>5793540.335968878</v>
      </c>
      <c r="Q26" s="448">
        <v>5</v>
      </c>
      <c r="R26" s="432" t="s">
        <v>255</v>
      </c>
      <c r="S26" s="457">
        <f>P26/Q26</f>
        <v>1158708.0671937757</v>
      </c>
      <c r="T26" s="434">
        <f>IF(G26=0,0,(P26-G26)/G26)*100</f>
        <v>0</v>
      </c>
      <c r="U26" s="434">
        <f>IF(H26=0,0,(Q26-H26)/H26)*100</f>
        <v>0</v>
      </c>
      <c r="V26" s="435">
        <f t="shared" si="0"/>
        <v>0</v>
      </c>
    </row>
  </sheetData>
  <sheetProtection/>
  <mergeCells count="6">
    <mergeCell ref="L3:S3"/>
    <mergeCell ref="T3:V3"/>
    <mergeCell ref="A3:A4"/>
    <mergeCell ref="C3:J3"/>
    <mergeCell ref="B3:B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2021-08-24T11:01:49Z</dcterms:modified>
  <cp:category/>
  <cp:version/>
  <cp:contentType/>
  <cp:contentStatus/>
</cp:coreProperties>
</file>