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03" activeTab="4"/>
  </bookViews>
  <sheets>
    <sheet name="ตาราง 7ส่วนกลาง" sheetId="1" r:id="rId1"/>
    <sheet name="ตาราง 8" sheetId="2" r:id="rId2"/>
    <sheet name="ตาราง 9" sheetId="3" r:id="rId3"/>
    <sheet name="ตาราง 10" sheetId="4" r:id="rId4"/>
    <sheet name="สพรศ" sheetId="5" r:id="rId5"/>
    <sheet name="กองแบบ" sheetId="6" r:id="rId6"/>
    <sheet name="วิศะ" sheetId="7" r:id="rId7"/>
    <sheet name="สช." sheetId="8" r:id="rId8"/>
    <sheet name="กองสุช" sheetId="9" r:id="rId9"/>
    <sheet name="สปา" sheetId="10" r:id="rId10"/>
    <sheet name="สุขภาพระหว่างประเทศ" sheetId="11" r:id="rId11"/>
    <sheet name="กพร." sheetId="12" r:id="rId12"/>
    <sheet name="ตรวจสอบ" sheetId="13" r:id="rId13"/>
    <sheet name="อำนวยการ" sheetId="14" r:id="rId14"/>
    <sheet name="สำนักบริหาร" sheetId="15" r:id="rId15"/>
    <sheet name="กฎหมาย" sheetId="16" r:id="rId16"/>
    <sheet name="ศูนย์เทคโน" sheetId="17" r:id="rId17"/>
    <sheet name="กบค." sheetId="18" r:id="rId18"/>
    <sheet name="กองแผนงาน" sheetId="19" r:id="rId19"/>
    <sheet name="ศปท." sheetId="20" r:id="rId20"/>
  </sheets>
  <definedNames>
    <definedName name="_xlnm.Print_Titles" localSheetId="0">'ตาราง 7ส่วนกลาง'!$1:$3</definedName>
    <definedName name="_xlnm.Print_Titles" localSheetId="1">'ตาราง 8'!$4:$11</definedName>
  </definedNames>
  <calcPr fullCalcOnLoad="1"/>
</workbook>
</file>

<file path=xl/sharedStrings.xml><?xml version="1.0" encoding="utf-8"?>
<sst xmlns="http://schemas.openxmlformats.org/spreadsheetml/2006/main" count="1571" uniqueCount="264">
  <si>
    <t>จำนวนบุคลากร</t>
  </si>
  <si>
    <t>กิโลเมตร</t>
  </si>
  <si>
    <t>ด้าน</t>
  </si>
  <si>
    <t>กิจกรรมหลัก</t>
  </si>
  <si>
    <t>เครือข่าย</t>
  </si>
  <si>
    <t>ผลผลิตย่อย</t>
  </si>
  <si>
    <t>โครงการ</t>
  </si>
  <si>
    <t>ผลการเปรียบเทียบ</t>
  </si>
  <si>
    <t>เงินในงบประมาณ</t>
  </si>
  <si>
    <t>เงินนอกงบประมาณ</t>
  </si>
  <si>
    <t>งบกลาง</t>
  </si>
  <si>
    <t>รวม</t>
  </si>
  <si>
    <t>ค่าเสื่อมราคา</t>
  </si>
  <si>
    <t>ต้นทุนรวม</t>
  </si>
  <si>
    <t>ปริมาณ</t>
  </si>
  <si>
    <t>หน่วยนับ</t>
  </si>
  <si>
    <t>กิจกรรมย่อยของหน่วยงานหลัก</t>
  </si>
  <si>
    <t>คน</t>
  </si>
  <si>
    <t>ครั้ง</t>
  </si>
  <si>
    <t>ระบบ</t>
  </si>
  <si>
    <t>เรื่อง</t>
  </si>
  <si>
    <t>แห่ง</t>
  </si>
  <si>
    <t>4.เสริมสร้างความเข้มแข็งของชุมชนในการจัดการด้านสุขภาพ</t>
  </si>
  <si>
    <t>5.เสริมสร้างความร่วมมือภาคีเครือข่ายในการจัดการด้านสุขภาพ</t>
  </si>
  <si>
    <t>6.วิเคราะห์ สังเคราะห์ ข้อมูลผลการดำเนินการเสริมสร้างความโปร่งใส</t>
  </si>
  <si>
    <t>9.เสริมสร้างความร่วมมือภาครัฐและเอกชนในการจัดบริการสุขภาพตามมาตรฐานสากล</t>
  </si>
  <si>
    <t>จำนวนครั้ง (ซื้อ-จ้าง)</t>
  </si>
  <si>
    <t>จำนวนเอกสาร (รายการ)</t>
  </si>
  <si>
    <t>จำนวนเครื่องคอมฯ</t>
  </si>
  <si>
    <t>จำนวนเรื่อง</t>
  </si>
  <si>
    <t>จำนวนครั้ง</t>
  </si>
  <si>
    <t>เขต</t>
  </si>
  <si>
    <t>สาขาวิชาชีพ</t>
  </si>
  <si>
    <t>กิจกรรม</t>
  </si>
  <si>
    <t>หลักสูตร</t>
  </si>
  <si>
    <t>สนับสนุนการดำเนินงานสุขภาพภาคประชาชน</t>
  </si>
  <si>
    <t>รูปแบบ</t>
  </si>
  <si>
    <t>1.ส่งเสริมการยกระดับสถานพยาบาลและสถานประกอบการเพื่อสุขภาพให้มีคุณภาพมาตรฐาน</t>
  </si>
  <si>
    <t>2.ส่งเสริมและพัฒนาการเข้าถึงบริการสุขภาพอย่างสมประโยชน์เท่าเทียมและเป็นธรรม</t>
  </si>
  <si>
    <t>พัฒนาระบบเทคโนโลยีสารสนเทศและการสื่อสาร</t>
  </si>
  <si>
    <t>3.เสริมสร้างศักยภาพประชาชนในการดูแลสุขภาพตนเอง</t>
  </si>
  <si>
    <t>7.วิจัยและพัฒนานวัตกรรม</t>
  </si>
  <si>
    <t>8.ส่งเสริมพัฒนาประเทศไทยให้เป็นศูนย์กลางสุขภาพนานาชาติ</t>
  </si>
  <si>
    <t>10.ส่งเสริมการยกระดับสถานประกอบการเพื่อสุขภาพให้มีคุณภาพมาตรฐานสู่สากล</t>
  </si>
  <si>
    <t>11.เสริมสร้างความเข้มแข็งของชุมชนในการจัดการด้านสุขภาพ</t>
  </si>
  <si>
    <t>12.เสริมสร้างความเข้มแข็งของชุมชนในการจัดการด้านสุขภาพ</t>
  </si>
  <si>
    <t>1.ส่งเสริม สนับสนุน พัฒนา ควบคุม กำกับสถานบริการสุขภาพภาครัฐ ภาคเอกชน สถานประกอบการเพื่อสุขภาพ ผู้ประกอบโรคศิลปะ และเครือข่ายระบบบริการสุขภาพ</t>
  </si>
  <si>
    <t>สนับสนุนการดำเนินงานด้านเทคโนโลยีสารสนเทศและการสื่อสาร</t>
  </si>
  <si>
    <t>ส่งเสริม พัฒนา สนับสนุน อาสาสมัครสาธารณสุขประจำหมู่บ้าน (อสม.)ภาคีเครือข่ายในการจัดการสุขภาพชุมชน และพัฒนาความรอบรู้ด้านสุขภาพและการสื่อสารสุขภาพประชาชนกลุ่มเป้าหมาย</t>
  </si>
  <si>
    <t>วิเคราะห์ สังเคราะห์ ข้อมูลผลกาดำเนินการ เสริมสร้างความโปร่งใส</t>
  </si>
  <si>
    <t>การวิจัยและพัฒนานวัตกรรม เพื่อแก้ไขปัญหาหรือสร้างความเข้มแข็งด้านระบบสุขภาพภาคประชาชนและพฤติกรรมสุขภาพ</t>
  </si>
  <si>
    <t>พัฒนาและส่งเสริมสถานบริการสุขภาพ และสถานประกอบการเพื่อสุขภาพ รองรับนโยบายการพัฒนาประเทศไทยให้เป็นศูนย์กลางสุขภาพนานาชาติ</t>
  </si>
  <si>
    <t>พัฒนาศักยภาพอาสาสมัครสาธารณสุขประจำหมู่บ้าน (อสม.)เฝ้าระสังสุขภาพกลุ่มวัยทำงาน</t>
  </si>
  <si>
    <t>พัฒนาศักยภาพอาสาสมัครสาธารณสุขประจำหมู่บ้าน (อสม.)เฝ้าระสังสุขภาพกลุ่มวัยผู้สูงอายุ</t>
  </si>
  <si>
    <t>1.สถานบริการสุขภาพภาครัฐ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ควบคุม กำกับ มีมาตรฐานตามที่กฎหมายกำหนด และยกระดับคุณภาพบริการสู่สากล</t>
  </si>
  <si>
    <t>2.ประชาชนและชุมชนสามารถจัดการสุขภาพเพื่อการพึ่งตนเอง</t>
  </si>
  <si>
    <t>3.โครงการยกระดับพัฒนาการประเมินคุณธรรมและความโปร่งใสในการดำเนินงานของหน่วยงานภาครัฐ</t>
  </si>
  <si>
    <t>4.โครงการวิจัยและพัฒนาด้านระบบบริการสุขภาพ</t>
  </si>
  <si>
    <t>5.โครงการพัฒนาและส่งเสริมให้ประเทศไทยเป็นศูนย์กลางสุขภาพนานาชาติ</t>
  </si>
  <si>
    <t>6.โครงการเสริมสร้างความเข้มแข็งตำบลจัดการสุขภาพแบบบูรณาการ เพื่อสร้างเสริมสุขภาพและลดพฤติกรรมเสี่ยงในวัยทำงาน</t>
  </si>
  <si>
    <t>7.โครงการเสริมสร้างความเข้มแข็งตำบลจัดการสุขภาพแบบบูรณาการ เพื่อสร้างเสริมสุขภาพและลดพฤติกรรมเสี่ยงในวัยผู้สูงอายุ</t>
  </si>
  <si>
    <t>ฉบับ</t>
  </si>
  <si>
    <t>จำนวนเงินงบประมาณที่ได้รับจัดสรร</t>
  </si>
  <si>
    <t>(หน่วย : บาท)</t>
  </si>
  <si>
    <t xml:space="preserve">ปริมาณ </t>
  </si>
  <si>
    <t xml:space="preserve">ต้นทุนต่อหน่วย </t>
  </si>
  <si>
    <t>2.1.1.12 ส่งเสริม พัฒนา ควบคุม กำกับ  มาตรฐานสถานบริการสุขภาพภาคเอกชน</t>
  </si>
  <si>
    <t>2.1.1.13 ส่งเสริม พัฒนา ควบคุม กำกับ  มาตรฐานผู้ประกอบโรคศิลปะ</t>
  </si>
  <si>
    <t>2.1.2.5 การคุ้มครองเด็กที่เกิดโดยอาศัยเทคโนโลยีช่วยการเจริญพันธ์ทางการแพทย์</t>
  </si>
  <si>
    <t>6.1.1.1ส่งเสริมพัฒนาการจัดบริการสุขภาพสู่ระดับนานาชาติ</t>
  </si>
  <si>
    <t>2.1.1.2ควบคุม กำกับ ตรวจสอบ รับรองมาตรฐานด้านอาคารและสภาพแวดล้อมสาธารณสุข</t>
  </si>
  <si>
    <t>2.1.1.3พัฒนามาตรฐานด้านอาคารและสภาพแวดล้อมสาธารณสุข</t>
  </si>
  <si>
    <t>2.1.1.4พัฒนาขีดความสามารถของบุคลากรภาคีเครือข่ายด้านอาคารและสภาพแวดล้อมสาธารณสุข</t>
  </si>
  <si>
    <t>2.1.1.5บูรณาการระบบบริการสุขภาพด้านวิศวกรรมการแพทย์</t>
  </si>
  <si>
    <t>2.1.1.6ควบคุม กำกับมาตรฐานสถานบริการสุขภาพด้านวิศวกรรมการแพทย์</t>
  </si>
  <si>
    <t>2.1.1.7พัฒนาคุณภาพบริการงานวิชาการและสถานบริการสุขภาพต้นแบบด้านวิศวกรรมการแพทย์</t>
  </si>
  <si>
    <t>2.1.1.8ศึกษาวิเคราะห์วิจัยพัฒนารูปแบบเพื่อพัฒนาองค์ความรู้เทคโนโลยีด้านวิศวกรรมการแพทย์</t>
  </si>
  <si>
    <t>2.1.1.9สร้างเครือข่ายและพันธมิตรด้านวิศวกรรมการแพทย์</t>
  </si>
  <si>
    <t>2.1.1.10พัฒนาห้องปฏิบัติการทดสอบ สอบเทียบ สู่การขอรับรอง มาตรฐาน ISO/IEC 17025บูรณาการมาตรฐานระบบบริการสุขภาพ</t>
  </si>
  <si>
    <t>3.1.2.1 เสริมสร้างความเข้มแข็งกลไกการขับเคลื่อนการจัดการระบบสุขภาพภาคประชาชน (จังหวัด อำเภอ รพ.สต. ท้องถิ่น)</t>
  </si>
  <si>
    <t>3.1.2.2ขยายผลการจัดการระบบสุขภาพชุมชน</t>
  </si>
  <si>
    <t>3.1.2.3พัฒนาศักยภาพ อสม. สู่การเป็นแกนนำในการจัดการสุขภาพภาคประชาชน</t>
  </si>
  <si>
    <t>3.1.2.4เสริมสร้างความเข้มแข็งให้กับองค์กร อสม.ในการจัดการระบบสุขภาพภาคประชาชน</t>
  </si>
  <si>
    <t>องค์กร</t>
  </si>
  <si>
    <t xml:space="preserve"> 4.1.1.1พัฒนาศักยภาพ อสม. ด้านการป้องกันและปราบปรามการทุจริต</t>
  </si>
  <si>
    <t>5.3.1.6วิจัย พัฒนารูปแบบด้านการจัดการสุขภาพภาคประชาชน(การวิจัยประยุกต์)</t>
  </si>
  <si>
    <t>2.1.1.1ส่งเสริม พัฒนา ควบคุม กำกับสถานบริการสุขภาพด้านมาตรฐานงานสุขศึกษา</t>
  </si>
  <si>
    <t>3.1.1.1พัฒนาองค์ความรู้/นวัตกรรม/เทคโนโลยีการสื่อสารสร้างเสริมความรอบรู้ด้านสุขภาพและพฤติกรรม</t>
  </si>
  <si>
    <t>3.1.1.2สื่อสารสุขภาพเพื่อสร้างความรอบรู้ด้านสุขภาพแก่ประชาชน</t>
  </si>
  <si>
    <t>5.2.1.5วิจัย พัฒนารูปแบบด้านสุขศึกษาและพฤติกรรมสุขภาพ (การวิจัยและพัฒนา)</t>
  </si>
  <si>
    <t>6.กองสถานประกอบการเพื่อสุขภาพ</t>
  </si>
  <si>
    <t>2.1.1.14ส่งเสริม พัฒนา ควบคุม กำกับ มาตรฐานสถานประกอบการเพื่อสุขภาพ</t>
  </si>
  <si>
    <t>2.1.1.15ส่งเสริม พัฒนา ควบคุม กำกับ มาตรฐานบุคลากรด้านธุรกิจบริการสุขภาพ</t>
  </si>
  <si>
    <t>6.1.1.1ส่งเสริม พัฒนา ควบคุมกำกับ มาตรฐานสถานประกอบการเพื่อสุขภาพสู่สากล</t>
  </si>
  <si>
    <t>6.1.1.2สนับสนุนการเตรียมความพร้อมเพื่อการเข้าสู่ประชาคมอาเซียน</t>
  </si>
  <si>
    <t>2.1.2.2การจัดการเรื่องร้องเรียนและการเยียวยาผู้บริโภคด้านบริการสุขภาพ</t>
  </si>
  <si>
    <t>2.1.2.3การบังคับใช้กฎหมาย การตรวจสอบ การดำเนินคดี</t>
  </si>
  <si>
    <t>รวมต้นทุนหน่วยงานหลัก</t>
  </si>
  <si>
    <t>กิจกรรมย่อยหน่วยงานสนับสนุน</t>
  </si>
  <si>
    <t>จำนวนหนังสือเข้า-ออก</t>
  </si>
  <si>
    <t>จำนวนเครื่องคอม</t>
  </si>
  <si>
    <t>จำนวนครั้ง (ซื้อ - จ้าง)</t>
  </si>
  <si>
    <t>2.1.2.1พัฒนาปรับปรุงแก้ไขกฎหมาย</t>
  </si>
  <si>
    <t>ฉนับ</t>
  </si>
  <si>
    <t>ชั่วโมง/ คน</t>
  </si>
  <si>
    <t>รวมต้นทุนหน่วยงานสนับสนุน</t>
  </si>
  <si>
    <t>รวมทั้งสิ้นเป็นเงิน</t>
  </si>
  <si>
    <t>1.กิจกรรมด้านพัฒนาระบบบริหารราชการ</t>
  </si>
  <si>
    <t>2.กิจกรรมด้านการตรวจสอบภายใน</t>
  </si>
  <si>
    <t>3.กิจกรรมด้านสารบรรณ</t>
  </si>
  <si>
    <t>4.กิจกรรมด้านยานพาหนะ</t>
  </si>
  <si>
    <t>5.กิจกรรมด้านอาคารและสถานที่</t>
  </si>
  <si>
    <t>6.กิจกรรมด้านงานช่วยอำนวยการ</t>
  </si>
  <si>
    <t>7.บริหารทั่วไป</t>
  </si>
  <si>
    <t>8.กิจกรรมด้านการเงินและบัญชี</t>
  </si>
  <si>
    <t>9.กิจกรรมด้านการพัสดุ (จัดซื้อจัดจ้าง)</t>
  </si>
  <si>
    <t>10.กิจกรรมด้านการประชาสัมพันธ์</t>
  </si>
  <si>
    <t>11.งานพัฒนาระบบประชาสัมพันธ์และเครือข่ายลูกค้าสัมพันธ์</t>
  </si>
  <si>
    <t>1.ส่งเสริม พัฒนา ควบคุม กำกับ มาตรฐานสถานบริการสุขภาพภาคเอกชน</t>
  </si>
  <si>
    <t>2.ส่งเสริม พัฒนา ควบคุม กำกับ มาตรฐานผู้ประกอบโรคศิลปะ</t>
  </si>
  <si>
    <t>3.การคุ้มครองเด็กที่เกิดโดยอาศัยเทคโนโลยีช่วยการเจริญพันธ์ทางการแพทย์</t>
  </si>
  <si>
    <t>13.เสริมสร้างความเข้มแข็งกลไกการขับเคลื่อนการจัดการระบบสุขภาพภาคประชาชน (จังหวัด อำเภอ รพ.สต. ท้องถิ่น)</t>
  </si>
  <si>
    <t>14.ขยายผลการจัดการระบบสุขภาพชุมชน</t>
  </si>
  <si>
    <t>15.พัฒนาศักยภาพ อสม.สู่การเป็นแกนนำในการจัดการสุขภาพภาคประชาชน</t>
  </si>
  <si>
    <t>16.พัฒนาศักยภาพ อสม.สู่การเป็นแกนนำในการจัดการสุขภาพภาคประชาชน (กลุ่มวัยทำงาน)</t>
  </si>
  <si>
    <t>17.พัฒนาศักยภาพ อสม.สู่การเป็นแกนนำในการจัดการสุขภาพภาคประชาชน (กลุ่มผู้สูงวัย)</t>
  </si>
  <si>
    <t>18.เสริมสร้างความเข้มแข็งให้กับองค์กร อสม.ในการจัดการระบบสุขภาพภาคประชาชน</t>
  </si>
  <si>
    <t>19.ส่งเสริม พัฒนา ควบคุมกำกับสถานบริการสุขภาพด้านมาตรฐานงานสุขศึกษา</t>
  </si>
  <si>
    <t>20.วิจัย พัฒนารูปแบบด้านสุขศึกษาและพฤติกรรมสุขภาพ (การวิจัยและพัฒนา)</t>
  </si>
  <si>
    <t>21.พัฒนาองค์ความรู้/นวัตกรรม/เทคโนโลยีการสื่อสารสร้างเสริมความรอบรู้ด้านสุขภาพและพฤติกรรม</t>
  </si>
  <si>
    <t>22.สื่อสารสุขภาพเพื่อสร้างความรอบรู้ด้านสุขภาพแก่ประชาชน</t>
  </si>
  <si>
    <t>23.ส่งเสริม พัฒนา ควบคุม กำกับ มาตรฐานสถานประกอบการเพื่อสุขภาพ</t>
  </si>
  <si>
    <t>24.ส่งเสริม พัฒนา ควบคุม กำกับ มาตรฐานบุคลากรด้านธุรกิจบริการสุขภาพ</t>
  </si>
  <si>
    <t>25.ส่งเสริม พัฒนา ควบคุมกำกับ มาตรฐานสถานประกอบการเพื่อสุขภาพสู่สากล</t>
  </si>
  <si>
    <t>26.ส่งเสริมพัฒนาการจัดบริการสุขภาพสู่ระดับนานาชาติ</t>
  </si>
  <si>
    <t>27.สนับสนุนการเตรียมความพร้อมเพื่อการเข้าสู่ประชาคมอาเซียน</t>
  </si>
  <si>
    <t>12.พัฒนาปรับปรุงแก้ไขกฎหมาย</t>
  </si>
  <si>
    <t>13.การจัดการเรื่องร้องเรียนและการเยียวยาผู้บริโภคด้านบริการสุขภาพ</t>
  </si>
  <si>
    <t>14.การบังคับใช้กฎหมาย การตรวจสอบ การดำเนินคดี</t>
  </si>
  <si>
    <t>15.กิจกรรมด้านวินัยและความรับผิดทางละเมิด</t>
  </si>
  <si>
    <t>ผลการเปรียบเทียบ ร้อยละ</t>
  </si>
  <si>
    <t>เหตุผล</t>
  </si>
  <si>
    <t>ตารางที่ 7 เปรียบเทียบผลการคำนวณต้นทุนกิจกรรมย่อยแยกตามแหล่งเงิน</t>
  </si>
  <si>
    <t>ต้นทุนผลผลิตประจำปีงบประมาณ พ.ศ. 2560 (ตค.59 - กย.60)</t>
  </si>
  <si>
    <t>ผลการเปรียบเทียบ  %</t>
  </si>
  <si>
    <t>ผลการเปรียบเทียบ เพิ่ม(ลด)</t>
  </si>
  <si>
    <t>กิจกรรมย่อย ปี 60</t>
  </si>
  <si>
    <t>ต้นทุนรวมเพิ่ม(ลด) %</t>
  </si>
  <si>
    <t>หน่วยนับเพิ่ม(ลด) %</t>
  </si>
  <si>
    <t>ต้นทุนต่อหน่วยเพิ่ม(ลด) %</t>
  </si>
  <si>
    <t xml:space="preserve">ต้นทุนรวมเพิ่ม(ลด) </t>
  </si>
  <si>
    <t xml:space="preserve">หน่วยนับเพิ่ม(ลด) </t>
  </si>
  <si>
    <t>ต้นทุนต่อหน่วยเพิ่ม(ลด)</t>
  </si>
  <si>
    <t>1. สำนักสถานพยาบาลและการประกอบโรคศิลปะ</t>
  </si>
  <si>
    <t>2.กองสถานประกอบการเพื่อสุขภาพ</t>
  </si>
  <si>
    <t>3.กองแบบแผน</t>
  </si>
  <si>
    <t>4. กองวิศวกรรมการแพทย์</t>
  </si>
  <si>
    <t>5. กองสนับสนุนสุขภาพภาคประชาชน</t>
  </si>
  <si>
    <t>6.กองสุขศึกษา</t>
  </si>
  <si>
    <t>7. กองสุขภาพระหว่างประเทศ</t>
  </si>
  <si>
    <t>8. กลุ่มพัฒนาระบบบริหาร</t>
  </si>
  <si>
    <t>9. กลุ่มตรวจสอบภายใน</t>
  </si>
  <si>
    <t>11. กองกฎหมาย</t>
  </si>
  <si>
    <t>13.กิจกรรมด้านวินัยและความรับผิดทางละเมิด</t>
  </si>
  <si>
    <t>12. กองบริหารทรัพยากรบุคคล</t>
  </si>
  <si>
    <t>13. กองแผนงาน</t>
  </si>
  <si>
    <t>14. ศูนย์ปฏิบัติการต่อต้านการทุจริต</t>
  </si>
  <si>
    <t>ยุบไปรวมกับกองกฎหมาย และ กองบริหารทรัพยากรบุคคล</t>
  </si>
  <si>
    <t>ตารางที่ 7 เปรียบเทียบผลการคำนวณต้นทุนกิจกรรมแยกตามแหล่งเงิน</t>
  </si>
  <si>
    <t>การวิเคราะห์สาเหตุของการเปลี่ยนแปลงของต้นทุนต่อหน่วยกิจกรรมย่อย  อธิบายเฉพาะต้นทุนต่อหน่วยกิจกรรมย่อยที่เปลี่ยนแปลงอย่างมีสาระสำคัญ   20 %</t>
  </si>
  <si>
    <t>กิจกรรมย่อยหน่วยงานหลัก</t>
  </si>
  <si>
    <t>ตารางที่ 8 เปรียบเทียบผลการคำนวณต้นทุนผลผลิตย่อยแยกตามแหล่งเงิน</t>
  </si>
  <si>
    <t>ต้นทุนผลผลิตประจำปีงบประมาณ พ.ศ.2559  (ต.ค.59 - กย.60)</t>
  </si>
  <si>
    <t>ผลการเปรียบเทียบ (ร้อยละ)</t>
  </si>
  <si>
    <t>ผลผลิตย่อย ปี 60</t>
  </si>
  <si>
    <t>ต้นทุนต่อหน่วย    เพิ่ม(ลด) %</t>
  </si>
  <si>
    <t xml:space="preserve">   ต้นทุนรวม  เพิ่ม(ลด)  </t>
  </si>
  <si>
    <t xml:space="preserve">ต้นทุนต่อหน่วยเพิ่ม(ลด) </t>
  </si>
  <si>
    <t xml:space="preserve">4.1.1พัฒนาศักยภาพ อสม. ด้านการป้องกันและปราบปรามการทุจริต </t>
  </si>
  <si>
    <t>2.2.1พัฒนาระบบเทคโนโลยีสารสนเทศและการสื่อสาร</t>
  </si>
  <si>
    <t>2.1.1ส่งเสริมการยกระดับสถานพยาบาลและสถานประกอบการเพื่อสุขภาพให้มีคุณภาพมาตรฐาน</t>
  </si>
  <si>
    <t>2.1.2ส่งเสริมและพัฒนาการเข้าถึงบริการสุขภาพอย่างสมประโยชน์เท่าเทียมและเป็นธรรม</t>
  </si>
  <si>
    <t>6.1.1ส่งเสริมพัฒนาประเทศไทยให้เป็นศูนย์กลางสุขภาพนานาชาติ</t>
  </si>
  <si>
    <t>6.1.2เสริมสร้างความร่วมมือภาครัฐและเอกชนในการจัดบริการสุขภาพตามมาตรฐานสากล</t>
  </si>
  <si>
    <t>3.1.1เสริมสร้างศักยภาพประชาชนในการดูแลสุขภาพตนเอง</t>
  </si>
  <si>
    <t>3.1.2เสริมสร้างความเข้มแข็งของชุมชนในการจัดการด้านสุขภาพ</t>
  </si>
  <si>
    <t>3.1.3เสริมสร้างความร่วมมือภาคีเครือข่ายในการจัดการด้านสุขภาพ</t>
  </si>
  <si>
    <t>5.1.1วิจัยและพัฒนาด้านการสนับสนุนบริการสุขภาพ (การวิจัยพื้นฐาน)</t>
  </si>
  <si>
    <t>5.2.1วิจัยและพัฒนาด้านการสนับสนุนบริการสุขภาพ (การวิจัยและพัฒนา)</t>
  </si>
  <si>
    <t>5.3.1วิจัยและพัฒนาด้านการสนับสนุนบริการสุขภาพ (การวิจัยประยุกต์)</t>
  </si>
  <si>
    <t>6.1.4ส่งเสริมการยกระดับสถานประกอบการเพื่อสุขภาพให้มีคุณภาพมาตรฐานสู่สากล</t>
  </si>
  <si>
    <t>รวมทั้งสิ้น</t>
  </si>
  <si>
    <t>อธิบายเฉพาะต้นทุนต่อหน่วยผลผลิตย่อยที่เปลี่ยนแปลงอย่างมีสาระสำคัญ   20 %</t>
  </si>
  <si>
    <t>ตารางที่ 9 เปรียบเทียบผลการคำนวณต้นทุนกิจกรรมหลักแยกตามแหล่งเงิน</t>
  </si>
  <si>
    <t>ต้นทุนผลผลิตประจำปีงบประมาณ พ.ศ.2559 (ต.ค.58 - กย.59)</t>
  </si>
  <si>
    <t>ต้นทุนผลผลิตประจำปีงบประมาณ พ.ศ.2560 (ต.ค.59 - กย.60)</t>
  </si>
  <si>
    <t>กิจกรรมหลัก  60</t>
  </si>
  <si>
    <t>ต้นทุนรวมเพิ่ม(ลด)</t>
  </si>
  <si>
    <t>หน่วยนับเพิ่ม(ลด)</t>
  </si>
  <si>
    <t>1.4 พัฒนาความรู้ให้อาสาสมัครสาธารณสุขประจำหมู่บ้าน (อสม.) ด้านการเฝ้าระวังป้องกันการทุจริตในระดับชุมชน</t>
  </si>
  <si>
    <t>1.2 สนับสนุนการดำเนินงานด้านเทคโนโลยีสารสนเทศและการสื่อสาร</t>
  </si>
  <si>
    <t>1.1 ส่งเสริม สนับสนุน พัฒนา ควบคุม กำกับสถานบริการสุขภาพภาครัฐ ภาคเอกชน สถานประกอบการเพื่อสุขภาพ ผู้ประกอบโรคศิลปะ และเครือข่ายระบบบริการสุขภาพ</t>
  </si>
  <si>
    <t>1.8 พัฒนาและส่งเสริมสถานบริการสุขภาพและสถานประกอบการเพื่อสุขภาพ</t>
  </si>
  <si>
    <t>1.3 ส่งเสริม พัฒนา สนับสนุน อาสาสมัครสาธารณสุขประจำหมู่บ้าน (อสม.) ภาคีเครือข่ายในการจัดการสุขภาพชุมชน และพัฒนาทักษะชีวิตด้านสุขภาพประชาชนกลุ่มเป้าหมาย</t>
  </si>
  <si>
    <t>1.5 วิจัยและพัฒนาด้านการสนับสนุนบริการสุขภาพ (การวิจัยพื้นฐาน)</t>
  </si>
  <si>
    <t>1.6  วิจัยและพัฒนาด้านการสนับสนุนบริการสุขภาพ (การวิจัยและพัฒนา)</t>
  </si>
  <si>
    <t>1.7  วิจัยและพัฒนาด้านการสนับสนุนบริการสุขภาพ (การวิจัยประยุกต์)</t>
  </si>
  <si>
    <t xml:space="preserve">ตารางที่ 9 เปรียบเทียบผลการคำนวณต้นทุนกิจกรรมหลักแยกตามแหล่งเงิน การวิเคราะห์สาเหตุของการเปลี่ยนแปลงของต้นทุนต่อหน่วยกิจกรรมหลัก </t>
  </si>
  <si>
    <t>ตารางที่ 10  เปรียบเทียบผลการคำนวณต้นทุนผลผลิตหลักแยกตามแหล่งเงิน</t>
  </si>
  <si>
    <t>ต้นทุนผลผลิต ปีงบประมาณ 2559  (ต.ค.58 - กย.59)</t>
  </si>
  <si>
    <t>ต้นทุนผลผลิต ปีงบประมาณ 2560  (ต.ค.59 - กย.60)</t>
  </si>
  <si>
    <t>ชื่อผลผลิตหลักปี60</t>
  </si>
  <si>
    <t xml:space="preserve">ต้นทุนรวมเพิ่ม(ลด)  </t>
  </si>
  <si>
    <t>3. โครงการเสริมสร้างศักยภาพอาสาสมัครสาธารณสุขประจำหมู่บ้าน (อสม.) ด้านการเฝ้าระวังป้องกันการทุจริตในระดับชุมชน</t>
  </si>
  <si>
    <t>1. สถานบริการสุขภาพภาครัฐภาคเอกชน สถานประกอบการเพื่อสุขภาพ และผู้ประกอบโรคศิลปะ ได้รับการส่งเสริมสนับสนุน พัฒนาควบคุม กำกับ มีมาตรฐานตามที่กฎหมายกำหนด และยกระดับคุณภาพบริการสู่สากล</t>
  </si>
  <si>
    <t>5. โครงการพัฒนาและส่งเสริมสถานบริการสุขภาพและสถานประกอบการเพื่อสุขภาพ</t>
  </si>
  <si>
    <t>2. ชุมชนสามารถจัดการสุขภาพด้วยตนเอง</t>
  </si>
  <si>
    <t>4. โครงการวิจัยและพัฒนาด้านการสนับสนุนบริการสุขภาพ</t>
  </si>
  <si>
    <t>การวิเคราะห์สาเหตุของการเปลี่ยนแปลงของต้นทุนผลผลิตหลักแยกตามแหล่งเงิน  (อธิบายเฉพาะต้นทุนต่อหน่วยผลผลิตหลักที่เปลี่ยนแปลงอย่างมีสาระสำคัญ)</t>
  </si>
  <si>
    <t>ผลผลิตย่อย ปี 61</t>
  </si>
  <si>
    <t>ต้นทุนผลผลิตประจำปีงบประมาณ พ.ศ. 2561 (ตค.60 - กย.61)</t>
  </si>
  <si>
    <t>2.กองแบบแผน</t>
  </si>
  <si>
    <t>3. กองวิศวกรรมการแพทย์</t>
  </si>
  <si>
    <t>4. กองสนับสนุนสุขภาพภาคประชาชน</t>
  </si>
  <si>
    <t>5.กองสุขศึกษา</t>
  </si>
  <si>
    <t>9.อำนวยการ</t>
  </si>
  <si>
    <t>10. สำนักบริหาร</t>
  </si>
  <si>
    <t>กลุ่มศูนย์เทคโนโลยีสารสนเทศ</t>
  </si>
  <si>
    <t>15. กิจกรรมด้านเทคโนโลยีสารสนเทศภายในหน่วยงาน</t>
  </si>
  <si>
    <t>16. กิจกรรมด้านเครือข่ายอินเตอร์เน็ตและเว็บไซต์</t>
  </si>
  <si>
    <t>17.พัฒนาระบบงานสารสนเทศ</t>
  </si>
  <si>
    <t xml:space="preserve"> 14.ส่งเสริม พัฒนาและคุ้มครองจริยธรรม</t>
  </si>
  <si>
    <t>10..กิจกรรมด้านการประชาสัมพันธ์</t>
  </si>
  <si>
    <t>9. กิจกรรมด้านพัสดุ</t>
  </si>
  <si>
    <t xml:space="preserve">8.กิจกรรมด้านการเงินและบัญชี </t>
  </si>
  <si>
    <t>18.กิจกรรมด้านพัฒนาทรัพยากรบุคคล</t>
  </si>
  <si>
    <t>19.กิจกรรมด้านบริหารบุคลากร</t>
  </si>
  <si>
    <t>20.ส่งเสริม พัฒนาและคุ้มครองจริยธรรม</t>
  </si>
  <si>
    <t>21.กิจกรรมด้านแผนงานและติดตามประเมินผล</t>
  </si>
  <si>
    <t>22.งานนิเทศและประสานการตรวจราชการ</t>
  </si>
  <si>
    <t>23.กิจกรรมโครงการพิเศษตามนโยบาย</t>
  </si>
  <si>
    <t>24..พัฒนาวิชาการคุ้มครองผู้บริโภคด้านบริการสุขภาพ</t>
  </si>
  <si>
    <t>25.กิจกรรมด้านงบประมาณ</t>
  </si>
  <si>
    <t>กิจกรรมย่อย ปี 61</t>
  </si>
  <si>
    <t>1.ควบคุม กำกับ ตรวจสอบ รับรองมาตรฐานด้านอาคารและสภาพแวดล้อมสาธารณสุข</t>
  </si>
  <si>
    <t>2.พัฒนามาตรฐานด้านอาคารและสภาพแวดล้อมสาธารณสุข</t>
  </si>
  <si>
    <t>3..พัฒนาขีดความสามารถของบุคลากรภาคีเครือข่ายด้านอาคารและสภาพแวดล้อมสาธารณสุข</t>
  </si>
  <si>
    <t>1.บูรณการมาตรฐานระบบบริการสุขภาพ</t>
  </si>
  <si>
    <t>2.ควบคุม กำกับมาตรฐานสถานบริการสุขภาพด้านวิศวกรรมการแพทย์</t>
  </si>
  <si>
    <t>3.พัฒนาคุณภาพบริการงานวิชาการและสถานบริการสุขภาพต้นแบบด้านวิศวกรรมการแพทย์</t>
  </si>
  <si>
    <t>4.ศึกษาวิเคราะห์วิจัยพัฒนารูปแบบเพื่อพัฒนาองค์ความรู้เทคโนโลยีด้านวิศวกรรมการแพทย์</t>
  </si>
  <si>
    <t>5.สร้างเครือข่ายและพันธมิตรด้านวิศวกรรมการแพทย์</t>
  </si>
  <si>
    <t>6.พัฒนาห้องปฏิบัติการทดสอบ สอบเทียบ สู่การขอรับรองมาตรฐาน ISO/IEC17025</t>
  </si>
  <si>
    <t>1. ด้านพัฒนาระบบบริหารราชการ</t>
  </si>
  <si>
    <t xml:space="preserve">2.กิจกรรมด้านการตรวจสอบภายใน </t>
  </si>
  <si>
    <t xml:space="preserve"> 3.กิจกรรมด้านสารบรรณ</t>
  </si>
  <si>
    <t>16.กิจกรรมด้านเทคโนโลยีสารสนเทศภายในหน่วยงาน</t>
  </si>
  <si>
    <t>17.กิจกรรมด้านเครือข่ายอินเตอร์เน็ตและเว็ปไซต์</t>
  </si>
  <si>
    <t>18.พัฒนาระบบงานสารสนเทศ</t>
  </si>
  <si>
    <t>20.กิจกรรมด้านพัฒนาทรัพยากรบุคคล</t>
  </si>
  <si>
    <t>24.พัฒนาวิชาการคุ้มครองผู้บริโภคด้านบริการสุขภาพ</t>
  </si>
  <si>
    <t>26.ส่งเสริม พัฒนาและคุ้มครองจริยธรรม</t>
  </si>
  <si>
    <t>27.วิเคราะห์ สังเคราะห์ ข้อมูลผลการดำเนินการ เสริมสร้างความโปร่งใส</t>
  </si>
  <si>
    <t>ต้นทุนผลผลิตประจำปีงบประมาณ พ.ศ.2559  (ต.ค.60 - กย.61)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</si>
</sst>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t#,##0.00_);\(t#,##0.00\)"/>
    <numFmt numFmtId="190" formatCode="#,##0.00_);\(#,##0.00\)"/>
    <numFmt numFmtId="191" formatCode="_(* #,##0.00_);_(* \(#,##0.00\);_(* &quot;-&quot;??_);_(@_)"/>
    <numFmt numFmtId="192" formatCode="_-* #,##0.000_-;\-* #,##0.000_-;_-* &quot;-&quot;??_-;_-@_-"/>
    <numFmt numFmtId="193" formatCode="0.00000"/>
    <numFmt numFmtId="194" formatCode="0.0000"/>
    <numFmt numFmtId="195" formatCode="0.000"/>
    <numFmt numFmtId="196" formatCode="0.0"/>
    <numFmt numFmtId="197" formatCode="_(* #,##0_);_(* \(#,##0\);_(* &quot;-&quot;??_);_(@_)"/>
    <numFmt numFmtId="198" formatCode="&quot;$&quot;#,##0_);[Red]\(&quot;$&quot;#,##0\)"/>
    <numFmt numFmtId="199" formatCode="#,##0.000000"/>
    <numFmt numFmtId="200" formatCode="0_);\(0\)"/>
    <numFmt numFmtId="201" formatCode="_(* #,##0.0_);_(* \(#,##0.0\);_(* &quot;-&quot;??_);_(@_)"/>
    <numFmt numFmtId="202" formatCode="_(* #,##0.000_);_(* \(#,##0.000\);_(* &quot;-&quot;??_);_(@_)"/>
    <numFmt numFmtId="203" formatCode="_(* #,##0.0000_);_(* \(#,##0.0000\);_(* &quot;-&quot;??_);_(@_)"/>
  </numFmts>
  <fonts count="66">
    <font>
      <sz val="10"/>
      <name val="Arial"/>
      <family val="0"/>
    </font>
    <font>
      <sz val="8"/>
      <name val="Arial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27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theme="8" tint="0.7999799847602844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3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1">
    <xf numFmtId="0" fontId="0" fillId="0" borderId="0" xfId="0" applyAlignment="1">
      <alignment/>
    </xf>
    <xf numFmtId="43" fontId="8" fillId="0" borderId="0" xfId="42" applyFont="1" applyFill="1" applyAlignment="1">
      <alignment vertical="top"/>
    </xf>
    <xf numFmtId="43" fontId="9" fillId="0" borderId="10" xfId="42" applyFont="1" applyFill="1" applyBorder="1" applyAlignment="1">
      <alignment horizontal="center" vertical="center" wrapText="1"/>
    </xf>
    <xf numFmtId="43" fontId="8" fillId="0" borderId="11" xfId="42" applyFont="1" applyFill="1" applyBorder="1" applyAlignment="1">
      <alignment horizontal="center" vertical="top"/>
    </xf>
    <xf numFmtId="197" fontId="8" fillId="0" borderId="12" xfId="49" applyNumberFormat="1" applyFont="1" applyFill="1" applyBorder="1" applyAlignment="1">
      <alignment horizontal="center" vertical="top"/>
    </xf>
    <xf numFmtId="43" fontId="8" fillId="0" borderId="12" xfId="42" applyFont="1" applyFill="1" applyBorder="1" applyAlignment="1">
      <alignment horizontal="center" vertical="top"/>
    </xf>
    <xf numFmtId="0" fontId="58" fillId="0" borderId="12" xfId="0" applyFont="1" applyBorder="1" applyAlignment="1">
      <alignment vertical="top" wrapText="1"/>
    </xf>
    <xf numFmtId="43" fontId="58" fillId="0" borderId="12" xfId="42" applyFont="1" applyFill="1" applyBorder="1" applyAlignment="1">
      <alignment horizontal="center" vertical="top"/>
    </xf>
    <xf numFmtId="43" fontId="7" fillId="0" borderId="12" xfId="42" applyFont="1" applyBorder="1" applyAlignment="1">
      <alignment vertical="top"/>
    </xf>
    <xf numFmtId="0" fontId="58" fillId="0" borderId="12" xfId="37" applyFont="1" applyFill="1" applyBorder="1" applyAlignment="1">
      <alignment horizontal="center" vertical="top"/>
      <protection/>
    </xf>
    <xf numFmtId="43" fontId="9" fillId="0" borderId="13" xfId="42" applyFont="1" applyFill="1" applyBorder="1" applyAlignment="1">
      <alignment vertical="top"/>
    </xf>
    <xf numFmtId="43" fontId="8" fillId="0" borderId="11" xfId="42" applyFont="1" applyFill="1" applyBorder="1" applyAlignment="1">
      <alignment vertical="top"/>
    </xf>
    <xf numFmtId="191" fontId="8" fillId="0" borderId="12" xfId="42" applyNumberFormat="1" applyFont="1" applyFill="1" applyBorder="1" applyAlignment="1">
      <alignment vertical="top"/>
    </xf>
    <xf numFmtId="41" fontId="58" fillId="0" borderId="12" xfId="37" applyNumberFormat="1" applyFont="1" applyFill="1" applyBorder="1" applyAlignment="1">
      <alignment horizontal="center" vertical="top"/>
      <protection/>
    </xf>
    <xf numFmtId="0" fontId="8" fillId="0" borderId="12" xfId="0" applyFont="1" applyFill="1" applyBorder="1" applyAlignment="1">
      <alignment vertical="top" wrapText="1"/>
    </xf>
    <xf numFmtId="43" fontId="8" fillId="0" borderId="12" xfId="42" applyFont="1" applyFill="1" applyBorder="1" applyAlignment="1">
      <alignment vertical="top"/>
    </xf>
    <xf numFmtId="0" fontId="8" fillId="0" borderId="12" xfId="0" applyFont="1" applyFill="1" applyBorder="1" applyAlignment="1">
      <alignment horizontal="center" vertical="top"/>
    </xf>
    <xf numFmtId="43" fontId="8" fillId="0" borderId="0" xfId="42" applyFont="1" applyFill="1" applyBorder="1" applyAlignment="1">
      <alignment/>
    </xf>
    <xf numFmtId="43" fontId="8" fillId="0" borderId="0" xfId="42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8" fillId="0" borderId="0" xfId="67" applyNumberFormat="1" applyFont="1" applyFill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0" borderId="10" xfId="67" applyFont="1" applyFill="1" applyBorder="1" applyAlignment="1">
      <alignment horizontal="center" vertical="center" wrapText="1"/>
      <protection/>
    </xf>
    <xf numFmtId="43" fontId="9" fillId="0" borderId="10" xfId="33" applyNumberFormat="1" applyFont="1" applyFill="1" applyBorder="1" applyAlignment="1">
      <alignment horizontal="center" vertical="center" wrapText="1"/>
    </xf>
    <xf numFmtId="197" fontId="9" fillId="0" borderId="10" xfId="46" applyNumberFormat="1" applyFont="1" applyFill="1" applyBorder="1" applyAlignment="1">
      <alignment horizontal="right" vertical="center" wrapText="1"/>
    </xf>
    <xf numFmtId="191" fontId="9" fillId="0" borderId="10" xfId="46" applyNumberFormat="1" applyFont="1" applyFill="1" applyBorder="1" applyAlignment="1">
      <alignment horizontal="center" vertical="center" wrapText="1"/>
    </xf>
    <xf numFmtId="197" fontId="9" fillId="0" borderId="10" xfId="46" applyNumberFormat="1" applyFont="1" applyFill="1" applyBorder="1" applyAlignment="1">
      <alignment horizontal="center" vertical="center" wrapText="1"/>
    </xf>
    <xf numFmtId="2" fontId="9" fillId="0" borderId="10" xfId="46" applyNumberFormat="1" applyFont="1" applyFill="1" applyBorder="1" applyAlignment="1">
      <alignment horizontal="center" vertical="center" wrapText="1"/>
    </xf>
    <xf numFmtId="2" fontId="9" fillId="0" borderId="0" xfId="67" applyNumberFormat="1" applyFont="1" applyFill="1" applyAlignment="1">
      <alignment vertical="center" wrapText="1"/>
      <protection/>
    </xf>
    <xf numFmtId="0" fontId="9" fillId="0" borderId="0" xfId="67" applyFont="1" applyFill="1" applyAlignment="1">
      <alignment vertical="center" wrapText="1"/>
      <protection/>
    </xf>
    <xf numFmtId="0" fontId="9" fillId="0" borderId="17" xfId="67" applyFont="1" applyFill="1" applyBorder="1" applyAlignment="1">
      <alignment vertical="center" wrapText="1"/>
      <protection/>
    </xf>
    <xf numFmtId="43" fontId="9" fillId="0" borderId="18" xfId="33" applyNumberFormat="1" applyFont="1" applyFill="1" applyBorder="1" applyAlignment="1">
      <alignment horizontal="center" vertical="center" wrapText="1"/>
    </xf>
    <xf numFmtId="197" fontId="9" fillId="0" borderId="18" xfId="46" applyNumberFormat="1" applyFont="1" applyFill="1" applyBorder="1" applyAlignment="1">
      <alignment horizontal="right" vertical="center" wrapText="1"/>
    </xf>
    <xf numFmtId="0" fontId="9" fillId="0" borderId="18" xfId="67" applyFont="1" applyFill="1" applyBorder="1" applyAlignment="1">
      <alignment horizontal="center" vertical="center" wrapText="1"/>
      <protection/>
    </xf>
    <xf numFmtId="191" fontId="9" fillId="0" borderId="18" xfId="46" applyNumberFormat="1" applyFont="1" applyFill="1" applyBorder="1" applyAlignment="1">
      <alignment horizontal="center" vertical="center" wrapText="1"/>
    </xf>
    <xf numFmtId="2" fontId="9" fillId="0" borderId="18" xfId="46" applyNumberFormat="1" applyFont="1" applyFill="1" applyBorder="1" applyAlignment="1">
      <alignment horizontal="center" vertical="center" wrapText="1"/>
    </xf>
    <xf numFmtId="2" fontId="9" fillId="0" borderId="19" xfId="46" applyNumberFormat="1" applyFont="1" applyFill="1" applyBorder="1" applyAlignment="1">
      <alignment horizontal="center" vertical="center" wrapText="1"/>
    </xf>
    <xf numFmtId="0" fontId="9" fillId="13" borderId="12" xfId="71" applyFont="1" applyFill="1" applyBorder="1" applyAlignment="1">
      <alignment vertical="top" wrapText="1"/>
      <protection/>
    </xf>
    <xf numFmtId="191" fontId="8" fillId="13" borderId="12" xfId="46" applyNumberFormat="1" applyFont="1" applyFill="1" applyBorder="1" applyAlignment="1">
      <alignment vertical="center"/>
    </xf>
    <xf numFmtId="191" fontId="9" fillId="13" borderId="12" xfId="67" applyNumberFormat="1" applyFont="1" applyFill="1" applyBorder="1" applyAlignment="1">
      <alignment vertical="center" wrapText="1"/>
      <protection/>
    </xf>
    <xf numFmtId="197" fontId="8" fillId="13" borderId="12" xfId="46" applyNumberFormat="1" applyFont="1" applyFill="1" applyBorder="1" applyAlignment="1">
      <alignment horizontal="right" vertical="center"/>
    </xf>
    <xf numFmtId="0" fontId="8" fillId="13" borderId="12" xfId="67" applyFont="1" applyFill="1" applyBorder="1" applyAlignment="1">
      <alignment horizontal="center" vertical="center"/>
      <protection/>
    </xf>
    <xf numFmtId="191" fontId="8" fillId="0" borderId="12" xfId="46" applyNumberFormat="1" applyFont="1" applyFill="1" applyBorder="1" applyAlignment="1">
      <alignment vertical="center"/>
    </xf>
    <xf numFmtId="2" fontId="8" fillId="0" borderId="12" xfId="46" applyNumberFormat="1" applyFont="1" applyFill="1" applyBorder="1" applyAlignment="1">
      <alignment vertical="center"/>
    </xf>
    <xf numFmtId="191" fontId="8" fillId="0" borderId="12" xfId="50" applyNumberFormat="1" applyFont="1" applyFill="1" applyBorder="1" applyAlignment="1">
      <alignment horizontal="center" vertical="top"/>
    </xf>
    <xf numFmtId="191" fontId="8" fillId="0" borderId="12" xfId="50" applyNumberFormat="1" applyFont="1" applyFill="1" applyBorder="1" applyAlignment="1">
      <alignment vertical="top"/>
    </xf>
    <xf numFmtId="0" fontId="58" fillId="0" borderId="12" xfId="50" applyNumberFormat="1" applyFont="1" applyFill="1" applyBorder="1" applyAlignment="1">
      <alignment horizontal="center" vertical="top"/>
    </xf>
    <xf numFmtId="0" fontId="8" fillId="0" borderId="20" xfId="34" applyNumberFormat="1" applyFont="1" applyFill="1" applyBorder="1" applyAlignment="1">
      <alignment horizontal="left" vertical="top" wrapText="1"/>
    </xf>
    <xf numFmtId="191" fontId="58" fillId="0" borderId="12" xfId="67" applyNumberFormat="1" applyFont="1" applyFill="1" applyBorder="1" applyAlignment="1">
      <alignment vertical="top"/>
      <protection/>
    </xf>
    <xf numFmtId="188" fontId="58" fillId="0" borderId="21" xfId="42" applyNumberFormat="1" applyFont="1" applyFill="1" applyBorder="1" applyAlignment="1">
      <alignment vertical="top"/>
    </xf>
    <xf numFmtId="0" fontId="58" fillId="0" borderId="12" xfId="53" applyNumberFormat="1" applyFont="1" applyFill="1" applyBorder="1" applyAlignment="1">
      <alignment horizontal="center" vertical="top" wrapText="1"/>
    </xf>
    <xf numFmtId="191" fontId="8" fillId="0" borderId="12" xfId="46" applyNumberFormat="1" applyFont="1" applyFill="1" applyBorder="1" applyAlignment="1">
      <alignment vertical="top"/>
    </xf>
    <xf numFmtId="2" fontId="8" fillId="0" borderId="12" xfId="46" applyNumberFormat="1" applyFont="1" applyFill="1" applyBorder="1" applyAlignment="1">
      <alignment horizontal="center" vertical="top"/>
    </xf>
    <xf numFmtId="2" fontId="8" fillId="0" borderId="12" xfId="46" applyNumberFormat="1" applyFont="1" applyFill="1" applyBorder="1" applyAlignment="1">
      <alignment horizontal="right" vertical="top"/>
    </xf>
    <xf numFmtId="2" fontId="8" fillId="0" borderId="0" xfId="67" applyNumberFormat="1" applyFont="1" applyFill="1" applyAlignment="1">
      <alignment horizontal="left" vertical="center"/>
      <protection/>
    </xf>
    <xf numFmtId="43" fontId="7" fillId="0" borderId="0" xfId="42" applyFont="1" applyFill="1" applyAlignment="1">
      <alignment vertical="top"/>
    </xf>
    <xf numFmtId="0" fontId="8" fillId="0" borderId="20" xfId="0" applyFont="1" applyFill="1" applyBorder="1" applyAlignment="1">
      <alignment vertical="justify" wrapText="1"/>
    </xf>
    <xf numFmtId="0" fontId="58" fillId="0" borderId="12" xfId="55" applyNumberFormat="1" applyFont="1" applyFill="1" applyBorder="1" applyAlignment="1">
      <alignment horizontal="center" vertical="top" wrapText="1"/>
    </xf>
    <xf numFmtId="191" fontId="8" fillId="0" borderId="12" xfId="64" applyNumberFormat="1" applyFont="1" applyFill="1" applyBorder="1" applyAlignment="1">
      <alignment horizontal="left" vertical="top" wrapText="1"/>
      <protection/>
    </xf>
    <xf numFmtId="188" fontId="58" fillId="0" borderId="12" xfId="50" applyNumberFormat="1" applyFont="1" applyFill="1" applyBorder="1" applyAlignment="1">
      <alignment horizontal="right" vertical="top" wrapText="1"/>
    </xf>
    <xf numFmtId="2" fontId="8" fillId="0" borderId="0" xfId="67" applyNumberFormat="1" applyFont="1" applyFill="1" applyAlignment="1">
      <alignment vertical="top"/>
      <protection/>
    </xf>
    <xf numFmtId="0" fontId="8" fillId="0" borderId="0" xfId="67" applyFont="1" applyFill="1" applyAlignment="1">
      <alignment vertical="top"/>
      <protection/>
    </xf>
    <xf numFmtId="1" fontId="58" fillId="0" borderId="12" xfId="50" applyNumberFormat="1" applyFont="1" applyFill="1" applyBorder="1" applyAlignment="1">
      <alignment horizontal="right" vertical="top" wrapText="1"/>
    </xf>
    <xf numFmtId="3" fontId="58" fillId="0" borderId="12" xfId="55" applyNumberFormat="1" applyFont="1" applyFill="1" applyBorder="1" applyAlignment="1">
      <alignment horizontal="center" vertical="top" wrapText="1"/>
    </xf>
    <xf numFmtId="0" fontId="9" fillId="13" borderId="12" xfId="64" applyFont="1" applyFill="1" applyBorder="1" applyAlignment="1">
      <alignment horizontal="left" vertical="center" wrapText="1"/>
      <protection/>
    </xf>
    <xf numFmtId="1" fontId="8" fillId="13" borderId="12" xfId="50" applyNumberFormat="1" applyFont="1" applyFill="1" applyBorder="1" applyAlignment="1">
      <alignment horizontal="center" vertical="top" wrapText="1"/>
    </xf>
    <xf numFmtId="3" fontId="8" fillId="13" borderId="12" xfId="55" applyNumberFormat="1" applyFont="1" applyFill="1" applyBorder="1" applyAlignment="1">
      <alignment horizontal="center" vertical="top" wrapText="1"/>
    </xf>
    <xf numFmtId="191" fontId="8" fillId="13" borderId="12" xfId="50" applyNumberFormat="1" applyFont="1" applyFill="1" applyBorder="1" applyAlignment="1">
      <alignment horizontal="center" vertical="top"/>
    </xf>
    <xf numFmtId="2" fontId="8" fillId="0" borderId="12" xfId="46" applyNumberFormat="1" applyFont="1" applyFill="1" applyBorder="1" applyAlignment="1">
      <alignment vertical="top"/>
    </xf>
    <xf numFmtId="0" fontId="8" fillId="0" borderId="11" xfId="64" applyFont="1" applyFill="1" applyBorder="1" applyAlignment="1">
      <alignment horizontal="left" vertical="top" wrapText="1"/>
      <protection/>
    </xf>
    <xf numFmtId="188" fontId="58" fillId="0" borderId="12" xfId="42" applyNumberFormat="1" applyFont="1" applyFill="1" applyBorder="1" applyAlignment="1">
      <alignment horizontal="right" vertical="top" wrapText="1"/>
    </xf>
    <xf numFmtId="191" fontId="8" fillId="0" borderId="22" xfId="50" applyNumberFormat="1" applyFont="1" applyFill="1" applyBorder="1" applyAlignment="1">
      <alignment vertical="top"/>
    </xf>
    <xf numFmtId="0" fontId="8" fillId="0" borderId="12" xfId="67" applyFont="1" applyFill="1" applyBorder="1" applyAlignment="1">
      <alignment horizontal="left" vertical="top" wrapText="1"/>
      <protection/>
    </xf>
    <xf numFmtId="43" fontId="8" fillId="0" borderId="12" xfId="33" applyNumberFormat="1" applyFont="1" applyFill="1" applyBorder="1" applyAlignment="1">
      <alignment horizontal="center" vertical="top"/>
    </xf>
    <xf numFmtId="0" fontId="58" fillId="0" borderId="12" xfId="67" applyFont="1" applyFill="1" applyBorder="1" applyAlignment="1">
      <alignment horizontal="right" vertical="top" wrapText="1"/>
      <protection/>
    </xf>
    <xf numFmtId="0" fontId="58" fillId="0" borderId="12" xfId="67" applyFont="1" applyFill="1" applyBorder="1" applyAlignment="1">
      <alignment horizontal="center" vertical="top" wrapText="1"/>
      <protection/>
    </xf>
    <xf numFmtId="43" fontId="7" fillId="0" borderId="0" xfId="42" applyFont="1" applyFill="1" applyAlignment="1">
      <alignment/>
    </xf>
    <xf numFmtId="0" fontId="9" fillId="13" borderId="12" xfId="67" applyFont="1" applyFill="1" applyBorder="1" applyAlignment="1">
      <alignment horizontal="left" vertical="top" wrapText="1"/>
      <protection/>
    </xf>
    <xf numFmtId="43" fontId="59" fillId="13" borderId="12" xfId="33" applyNumberFormat="1" applyFont="1" applyFill="1" applyBorder="1" applyAlignment="1">
      <alignment horizontal="center" vertical="top"/>
    </xf>
    <xf numFmtId="0" fontId="8" fillId="13" borderId="12" xfId="67" applyFont="1" applyFill="1" applyBorder="1" applyAlignment="1">
      <alignment horizontal="right" vertical="top" wrapText="1"/>
      <protection/>
    </xf>
    <xf numFmtId="0" fontId="8" fillId="13" borderId="12" xfId="67" applyFont="1" applyFill="1" applyBorder="1" applyAlignment="1">
      <alignment horizontal="center" vertical="top" wrapText="1"/>
      <protection/>
    </xf>
    <xf numFmtId="191" fontId="8" fillId="13" borderId="12" xfId="46" applyNumberFormat="1" applyFont="1" applyFill="1" applyBorder="1" applyAlignment="1">
      <alignment vertical="top"/>
    </xf>
    <xf numFmtId="0" fontId="8" fillId="0" borderId="12" xfId="71" applyFont="1" applyFill="1" applyBorder="1" applyAlignment="1">
      <alignment horizontal="left" vertical="top" wrapText="1"/>
      <protection/>
    </xf>
    <xf numFmtId="3" fontId="58" fillId="0" borderId="12" xfId="50" applyNumberFormat="1" applyFont="1" applyFill="1" applyBorder="1" applyAlignment="1">
      <alignment horizontal="right" vertical="top"/>
    </xf>
    <xf numFmtId="0" fontId="58" fillId="0" borderId="12" xfId="71" applyFont="1" applyFill="1" applyBorder="1" applyAlignment="1">
      <alignment horizontal="center" vertical="top"/>
      <protection/>
    </xf>
    <xf numFmtId="0" fontId="8" fillId="0" borderId="21" xfId="67" applyFont="1" applyFill="1" applyBorder="1" applyAlignment="1">
      <alignment horizontal="left" vertical="top" wrapText="1"/>
      <protection/>
    </xf>
    <xf numFmtId="191" fontId="8" fillId="0" borderId="12" xfId="67" applyNumberFormat="1" applyFont="1" applyFill="1" applyBorder="1" applyAlignment="1">
      <alignment vertical="top" wrapText="1"/>
      <protection/>
    </xf>
    <xf numFmtId="2" fontId="12" fillId="0" borderId="0" xfId="67" applyNumberFormat="1" applyFont="1" applyFill="1" applyAlignment="1">
      <alignment vertical="top"/>
      <protection/>
    </xf>
    <xf numFmtId="43" fontId="12" fillId="0" borderId="0" xfId="42" applyFont="1" applyFill="1" applyAlignment="1">
      <alignment vertical="top"/>
    </xf>
    <xf numFmtId="0" fontId="58" fillId="0" borderId="12" xfId="49" applyNumberFormat="1" applyFont="1" applyFill="1" applyBorder="1" applyAlignment="1">
      <alignment horizontal="right" vertical="top" wrapText="1"/>
    </xf>
    <xf numFmtId="0" fontId="58" fillId="0" borderId="12" xfId="49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/>
    </xf>
    <xf numFmtId="188" fontId="8" fillId="0" borderId="12" xfId="67" applyNumberFormat="1" applyFont="1" applyFill="1" applyBorder="1" applyAlignment="1">
      <alignment horizontal="left" vertical="top" wrapText="1"/>
      <protection/>
    </xf>
    <xf numFmtId="0" fontId="12" fillId="0" borderId="0" xfId="67" applyFont="1" applyFill="1" applyAlignment="1">
      <alignment vertical="top"/>
      <protection/>
    </xf>
    <xf numFmtId="0" fontId="9" fillId="13" borderId="21" xfId="67" applyFont="1" applyFill="1" applyBorder="1" applyAlignment="1">
      <alignment horizontal="left" vertical="top" wrapText="1"/>
      <protection/>
    </xf>
    <xf numFmtId="191" fontId="59" fillId="13" borderId="12" xfId="67" applyNumberFormat="1" applyFont="1" applyFill="1" applyBorder="1" applyAlignment="1">
      <alignment vertical="top" wrapText="1"/>
      <protection/>
    </xf>
    <xf numFmtId="3" fontId="58" fillId="0" borderId="12" xfId="50" applyNumberFormat="1" applyFont="1" applyFill="1" applyBorder="1" applyAlignment="1">
      <alignment vertical="top"/>
    </xf>
    <xf numFmtId="0" fontId="58" fillId="0" borderId="12" xfId="0" applyFont="1" applyFill="1" applyBorder="1" applyAlignment="1">
      <alignment vertical="top" wrapText="1"/>
    </xf>
    <xf numFmtId="43" fontId="7" fillId="0" borderId="12" xfId="42" applyFont="1" applyFill="1" applyBorder="1" applyAlignment="1">
      <alignment vertical="top"/>
    </xf>
    <xf numFmtId="0" fontId="58" fillId="0" borderId="12" xfId="37" applyFont="1" applyFill="1" applyBorder="1" applyAlignment="1">
      <alignment vertical="top"/>
      <protection/>
    </xf>
    <xf numFmtId="191" fontId="8" fillId="0" borderId="12" xfId="50" applyNumberFormat="1" applyFont="1" applyFill="1" applyBorder="1" applyAlignment="1">
      <alignment horizontal="center" vertical="top" wrapText="1"/>
    </xf>
    <xf numFmtId="197" fontId="8" fillId="0" borderId="12" xfId="50" applyNumberFormat="1" applyFont="1" applyFill="1" applyBorder="1" applyAlignment="1">
      <alignment horizontal="center" vertical="top" wrapText="1"/>
    </xf>
    <xf numFmtId="3" fontId="58" fillId="0" borderId="12" xfId="50" applyNumberFormat="1" applyFont="1" applyFill="1" applyBorder="1" applyAlignment="1">
      <alignment horizontal="right" vertical="top" wrapText="1"/>
    </xf>
    <xf numFmtId="3" fontId="58" fillId="0" borderId="12" xfId="50" applyNumberFormat="1" applyFont="1" applyFill="1" applyBorder="1" applyAlignment="1">
      <alignment horizontal="center" vertical="top" wrapText="1"/>
    </xf>
    <xf numFmtId="191" fontId="59" fillId="13" borderId="12" xfId="67" applyNumberFormat="1" applyFont="1" applyFill="1" applyBorder="1" applyAlignment="1">
      <alignment vertical="center" wrapText="1"/>
      <protection/>
    </xf>
    <xf numFmtId="0" fontId="8" fillId="0" borderId="12" xfId="64" applyFont="1" applyFill="1" applyBorder="1" applyAlignment="1">
      <alignment horizontal="left" vertical="center" wrapText="1"/>
      <protection/>
    </xf>
    <xf numFmtId="43" fontId="58" fillId="0" borderId="12" xfId="71" applyNumberFormat="1" applyFont="1" applyFill="1" applyBorder="1" applyAlignment="1">
      <alignment horizontal="center" vertical="top"/>
      <protection/>
    </xf>
    <xf numFmtId="0" fontId="8" fillId="0" borderId="12" xfId="64" applyFont="1" applyFill="1" applyBorder="1" applyAlignment="1">
      <alignment horizontal="left" vertical="top" wrapText="1"/>
      <protection/>
    </xf>
    <xf numFmtId="43" fontId="8" fillId="0" borderId="12" xfId="33" applyNumberFormat="1" applyFont="1" applyFill="1" applyBorder="1" applyAlignment="1">
      <alignment horizontal="center" vertical="top" wrapText="1"/>
    </xf>
    <xf numFmtId="43" fontId="8" fillId="0" borderId="0" xfId="42" applyFont="1" applyFill="1" applyAlignment="1">
      <alignment horizontal="left" vertical="center"/>
    </xf>
    <xf numFmtId="43" fontId="7" fillId="0" borderId="0" xfId="42" applyFont="1" applyFill="1" applyAlignment="1">
      <alignment horizontal="left"/>
    </xf>
    <xf numFmtId="197" fontId="58" fillId="0" borderId="12" xfId="49" applyNumberFormat="1" applyFont="1" applyFill="1" applyBorder="1" applyAlignment="1">
      <alignment horizontal="center" vertical="top"/>
    </xf>
    <xf numFmtId="0" fontId="58" fillId="0" borderId="12" xfId="69" applyFont="1" applyFill="1" applyBorder="1" applyAlignment="1">
      <alignment horizontal="center" vertical="top"/>
      <protection/>
    </xf>
    <xf numFmtId="197" fontId="58" fillId="0" borderId="12" xfId="50" applyNumberFormat="1" applyFont="1" applyFill="1" applyBorder="1" applyAlignment="1">
      <alignment horizontal="right" vertical="top"/>
    </xf>
    <xf numFmtId="0" fontId="8" fillId="0" borderId="12" xfId="71" applyFont="1" applyFill="1" applyBorder="1" applyAlignment="1">
      <alignment horizontal="center" vertical="top"/>
      <protection/>
    </xf>
    <xf numFmtId="197" fontId="8" fillId="0" borderId="12" xfId="50" applyNumberFormat="1" applyFont="1" applyFill="1" applyBorder="1" applyAlignment="1">
      <alignment horizontal="center" vertical="top"/>
    </xf>
    <xf numFmtId="0" fontId="8" fillId="13" borderId="12" xfId="67" applyFont="1" applyFill="1" applyBorder="1" applyAlignment="1">
      <alignment horizontal="right" vertical="center" wrapText="1"/>
      <protection/>
    </xf>
    <xf numFmtId="0" fontId="8" fillId="13" borderId="12" xfId="67" applyFont="1" applyFill="1" applyBorder="1" applyAlignment="1">
      <alignment horizontal="center" vertical="center" wrapText="1"/>
      <protection/>
    </xf>
    <xf numFmtId="0" fontId="8" fillId="0" borderId="22" xfId="64" applyFont="1" applyFill="1" applyBorder="1" applyAlignment="1">
      <alignment horizontal="left" vertical="center" wrapText="1"/>
      <protection/>
    </xf>
    <xf numFmtId="0" fontId="8" fillId="0" borderId="12" xfId="67" applyFont="1" applyFill="1" applyBorder="1" applyAlignment="1">
      <alignment horizontal="right" vertical="top"/>
      <protection/>
    </xf>
    <xf numFmtId="43" fontId="8" fillId="0" borderId="0" xfId="42" applyFont="1" applyFill="1" applyAlignment="1">
      <alignment horizontal="center" vertical="center"/>
    </xf>
    <xf numFmtId="43" fontId="7" fillId="0" borderId="0" xfId="42" applyFont="1" applyFill="1" applyAlignment="1">
      <alignment horizontal="center" vertical="center"/>
    </xf>
    <xf numFmtId="0" fontId="58" fillId="0" borderId="12" xfId="64" applyFont="1" applyFill="1" applyBorder="1" applyAlignment="1">
      <alignment horizontal="left" vertical="top" wrapText="1"/>
      <protection/>
    </xf>
    <xf numFmtId="191" fontId="58" fillId="0" borderId="12" xfId="50" applyNumberFormat="1" applyFont="1" applyFill="1" applyBorder="1" applyAlignment="1">
      <alignment horizontal="center" vertical="top"/>
    </xf>
    <xf numFmtId="0" fontId="9" fillId="13" borderId="22" xfId="64" applyFont="1" applyFill="1" applyBorder="1" applyAlignment="1">
      <alignment horizontal="left" vertical="center" wrapText="1"/>
      <protection/>
    </xf>
    <xf numFmtId="191" fontId="59" fillId="13" borderId="12" xfId="67" applyNumberFormat="1" applyFont="1" applyFill="1" applyBorder="1" applyAlignment="1">
      <alignment vertical="top"/>
      <protection/>
    </xf>
    <xf numFmtId="0" fontId="8" fillId="13" borderId="12" xfId="67" applyFont="1" applyFill="1" applyBorder="1" applyAlignment="1">
      <alignment vertical="top"/>
      <protection/>
    </xf>
    <xf numFmtId="191" fontId="8" fillId="13" borderId="12" xfId="46" applyNumberFormat="1" applyFont="1" applyFill="1" applyBorder="1" applyAlignment="1">
      <alignment horizontal="left" vertical="top"/>
    </xf>
    <xf numFmtId="0" fontId="8" fillId="0" borderId="20" xfId="64" applyFont="1" applyFill="1" applyBorder="1" applyAlignment="1">
      <alignment horizontal="left" vertical="center" wrapText="1"/>
      <protection/>
    </xf>
    <xf numFmtId="191" fontId="8" fillId="0" borderId="20" xfId="46" applyNumberFormat="1" applyFont="1" applyFill="1" applyBorder="1" applyAlignment="1">
      <alignment vertical="top"/>
    </xf>
    <xf numFmtId="191" fontId="8" fillId="0" borderId="22" xfId="46" applyNumberFormat="1" applyFont="1" applyFill="1" applyBorder="1" applyAlignment="1">
      <alignment vertical="top"/>
    </xf>
    <xf numFmtId="197" fontId="58" fillId="0" borderId="22" xfId="46" applyNumberFormat="1" applyFont="1" applyFill="1" applyBorder="1" applyAlignment="1">
      <alignment horizontal="center" vertical="top" wrapText="1"/>
    </xf>
    <xf numFmtId="0" fontId="58" fillId="0" borderId="20" xfId="70" applyFont="1" applyFill="1" applyBorder="1" applyAlignment="1">
      <alignment horizontal="center" vertical="top"/>
      <protection/>
    </xf>
    <xf numFmtId="191" fontId="8" fillId="0" borderId="20" xfId="49" applyNumberFormat="1" applyFont="1" applyFill="1" applyBorder="1" applyAlignment="1">
      <alignment horizontal="center" vertical="top"/>
    </xf>
    <xf numFmtId="2" fontId="8" fillId="0" borderId="20" xfId="46" applyNumberFormat="1" applyFont="1" applyFill="1" applyBorder="1" applyAlignment="1">
      <alignment vertical="top"/>
    </xf>
    <xf numFmtId="43" fontId="8" fillId="0" borderId="20" xfId="42" applyFont="1" applyFill="1" applyBorder="1" applyAlignment="1">
      <alignment vertical="top"/>
    </xf>
    <xf numFmtId="2" fontId="8" fillId="0" borderId="0" xfId="67" applyNumberFormat="1" applyFont="1" applyFill="1" applyBorder="1" applyAlignment="1">
      <alignment/>
      <protection/>
    </xf>
    <xf numFmtId="191" fontId="8" fillId="0" borderId="0" xfId="67" applyNumberFormat="1" applyFont="1" applyFill="1" applyBorder="1" applyAlignment="1">
      <alignment/>
      <protection/>
    </xf>
    <xf numFmtId="191" fontId="58" fillId="0" borderId="12" xfId="33" applyNumberFormat="1" applyFont="1" applyFill="1" applyBorder="1" applyAlignment="1">
      <alignment vertical="top"/>
    </xf>
    <xf numFmtId="43" fontId="8" fillId="0" borderId="0" xfId="67" applyNumberFormat="1" applyFont="1" applyFill="1" applyAlignment="1">
      <alignment vertical="top"/>
      <protection/>
    </xf>
    <xf numFmtId="0" fontId="59" fillId="11" borderId="13" xfId="67" applyFont="1" applyFill="1" applyBorder="1" applyAlignment="1">
      <alignment horizontal="left" vertical="top" wrapText="1"/>
      <protection/>
    </xf>
    <xf numFmtId="43" fontId="59" fillId="11" borderId="23" xfId="42" applyFont="1" applyFill="1" applyBorder="1" applyAlignment="1">
      <alignment vertical="top"/>
    </xf>
    <xf numFmtId="191" fontId="58" fillId="11" borderId="13" xfId="46" applyNumberFormat="1" applyFont="1" applyFill="1" applyBorder="1" applyAlignment="1">
      <alignment horizontal="right" vertical="top"/>
    </xf>
    <xf numFmtId="191" fontId="58" fillId="11" borderId="13" xfId="46" applyNumberFormat="1" applyFont="1" applyFill="1" applyBorder="1" applyAlignment="1">
      <alignment vertical="top"/>
    </xf>
    <xf numFmtId="2" fontId="58" fillId="11" borderId="13" xfId="46" applyNumberFormat="1" applyFont="1" applyFill="1" applyBorder="1" applyAlignment="1">
      <alignment vertical="top"/>
    </xf>
    <xf numFmtId="0" fontId="9" fillId="0" borderId="11" xfId="67" applyFont="1" applyFill="1" applyBorder="1" applyAlignment="1">
      <alignment vertical="top" wrapText="1"/>
      <protection/>
    </xf>
    <xf numFmtId="191" fontId="8" fillId="0" borderId="11" xfId="46" applyNumberFormat="1" applyFont="1" applyFill="1" applyBorder="1" applyAlignment="1">
      <alignment vertical="top"/>
    </xf>
    <xf numFmtId="191" fontId="8" fillId="0" borderId="11" xfId="50" applyNumberFormat="1" applyFont="1" applyFill="1" applyBorder="1" applyAlignment="1">
      <alignment vertical="top"/>
    </xf>
    <xf numFmtId="191" fontId="8" fillId="0" borderId="11" xfId="50" applyNumberFormat="1" applyFont="1" applyFill="1" applyBorder="1" applyAlignment="1">
      <alignment horizontal="center" vertical="top"/>
    </xf>
    <xf numFmtId="3" fontId="8" fillId="0" borderId="11" xfId="50" applyNumberFormat="1" applyFont="1" applyFill="1" applyBorder="1" applyAlignment="1">
      <alignment horizontal="right" vertical="top"/>
    </xf>
    <xf numFmtId="0" fontId="8" fillId="0" borderId="11" xfId="71" applyFont="1" applyFill="1" applyBorder="1" applyAlignment="1">
      <alignment horizontal="center" vertical="top"/>
      <protection/>
    </xf>
    <xf numFmtId="2" fontId="8" fillId="0" borderId="11" xfId="46" applyNumberFormat="1" applyFont="1" applyFill="1" applyBorder="1" applyAlignment="1">
      <alignment vertical="top"/>
    </xf>
    <xf numFmtId="0" fontId="9" fillId="13" borderId="11" xfId="71" applyFont="1" applyFill="1" applyBorder="1" applyAlignment="1">
      <alignment horizontal="left" vertical="top" wrapText="1"/>
      <protection/>
    </xf>
    <xf numFmtId="43" fontId="59" fillId="13" borderId="24" xfId="42" applyFont="1" applyFill="1" applyBorder="1" applyAlignment="1">
      <alignment vertical="top"/>
    </xf>
    <xf numFmtId="191" fontId="8" fillId="13" borderId="12" xfId="46" applyNumberFormat="1" applyFont="1" applyFill="1" applyBorder="1" applyAlignment="1">
      <alignment horizontal="right" vertical="top"/>
    </xf>
    <xf numFmtId="43" fontId="8" fillId="0" borderId="25" xfId="68" applyNumberFormat="1" applyFont="1" applyFill="1" applyBorder="1" applyAlignment="1">
      <alignment horizontal="center" vertical="top" wrapText="1"/>
      <protection/>
    </xf>
    <xf numFmtId="191" fontId="8" fillId="0" borderId="12" xfId="56" applyNumberFormat="1" applyFont="1" applyFill="1" applyBorder="1" applyAlignment="1">
      <alignment horizontal="right" vertical="top" wrapText="1"/>
    </xf>
    <xf numFmtId="191" fontId="8" fillId="0" borderId="20" xfId="56" applyNumberFormat="1" applyFont="1" applyFill="1" applyBorder="1" applyAlignment="1">
      <alignment horizontal="right" vertical="top" wrapText="1"/>
    </xf>
    <xf numFmtId="0" fontId="58" fillId="0" borderId="12" xfId="71" applyFont="1" applyFill="1" applyBorder="1" applyAlignment="1">
      <alignment horizontal="center" vertical="top" wrapText="1"/>
      <protection/>
    </xf>
    <xf numFmtId="0" fontId="9" fillId="13" borderId="12" xfId="71" applyFont="1" applyFill="1" applyBorder="1" applyAlignment="1">
      <alignment horizontal="left" vertical="top" wrapText="1"/>
      <protection/>
    </xf>
    <xf numFmtId="0" fontId="58" fillId="0" borderId="12" xfId="69" applyFont="1" applyFill="1" applyBorder="1" applyAlignment="1">
      <alignment horizontal="center" vertical="top" wrapText="1"/>
      <protection/>
    </xf>
    <xf numFmtId="0" fontId="58" fillId="0" borderId="12" xfId="69" applyFont="1" applyFill="1" applyBorder="1" applyAlignment="1">
      <alignment horizontal="left" vertical="top" wrapText="1"/>
      <protection/>
    </xf>
    <xf numFmtId="188" fontId="58" fillId="0" borderId="12" xfId="42" applyNumberFormat="1" applyFont="1" applyFill="1" applyBorder="1" applyAlignment="1">
      <alignment horizontal="right" vertical="top"/>
    </xf>
    <xf numFmtId="0" fontId="58" fillId="0" borderId="12" xfId="71" applyFont="1" applyFill="1" applyBorder="1" applyAlignment="1">
      <alignment horizontal="left" vertical="top" wrapText="1"/>
      <protection/>
    </xf>
    <xf numFmtId="2" fontId="8" fillId="0" borderId="0" xfId="67" applyNumberFormat="1" applyFont="1" applyFill="1" applyBorder="1">
      <alignment/>
      <protection/>
    </xf>
    <xf numFmtId="0" fontId="8" fillId="0" borderId="0" xfId="67" applyFont="1" applyFill="1" applyBorder="1">
      <alignment/>
      <protection/>
    </xf>
    <xf numFmtId="0" fontId="58" fillId="0" borderId="12" xfId="37" applyFont="1" applyFill="1" applyBorder="1" applyAlignment="1">
      <alignment horizontal="left" vertical="top" wrapText="1"/>
      <protection/>
    </xf>
    <xf numFmtId="3" fontId="58" fillId="0" borderId="12" xfId="71" applyNumberFormat="1" applyFont="1" applyFill="1" applyBorder="1" applyAlignment="1">
      <alignment horizontal="right" vertical="top" wrapText="1"/>
      <protection/>
    </xf>
    <xf numFmtId="0" fontId="8" fillId="0" borderId="0" xfId="67" applyFont="1" applyFill="1" applyBorder="1" applyAlignment="1">
      <alignment vertical="top"/>
      <protection/>
    </xf>
    <xf numFmtId="191" fontId="8" fillId="0" borderId="24" xfId="50" applyNumberFormat="1" applyFont="1" applyFill="1" applyBorder="1" applyAlignment="1">
      <alignment horizontal="center" vertical="top"/>
    </xf>
    <xf numFmtId="0" fontId="8" fillId="0" borderId="12" xfId="71" applyFont="1" applyFill="1" applyBorder="1" applyAlignment="1">
      <alignment horizontal="center" vertical="top" wrapText="1"/>
      <protection/>
    </xf>
    <xf numFmtId="3" fontId="8" fillId="0" borderId="12" xfId="71" applyNumberFormat="1" applyFont="1" applyFill="1" applyBorder="1" applyAlignment="1">
      <alignment horizontal="right" vertical="top" wrapText="1"/>
      <protection/>
    </xf>
    <xf numFmtId="191" fontId="58" fillId="0" borderId="24" xfId="46" applyNumberFormat="1" applyFont="1" applyFill="1" applyBorder="1" applyAlignment="1">
      <alignment vertical="top"/>
    </xf>
    <xf numFmtId="3" fontId="58" fillId="0" borderId="12" xfId="70" applyNumberFormat="1" applyFont="1" applyFill="1" applyBorder="1" applyAlignment="1">
      <alignment horizontal="right" vertical="top" wrapText="1"/>
      <protection/>
    </xf>
    <xf numFmtId="0" fontId="58" fillId="0" borderId="12" xfId="70" applyFont="1" applyFill="1" applyBorder="1" applyAlignment="1">
      <alignment horizontal="center" vertical="top" wrapText="1"/>
      <protection/>
    </xf>
    <xf numFmtId="191" fontId="58" fillId="0" borderId="12" xfId="49" applyNumberFormat="1" applyFont="1" applyFill="1" applyBorder="1" applyAlignment="1">
      <alignment horizontal="center" vertical="top"/>
    </xf>
    <xf numFmtId="191" fontId="59" fillId="13" borderId="24" xfId="46" applyNumberFormat="1" applyFont="1" applyFill="1" applyBorder="1" applyAlignment="1">
      <alignment vertical="top"/>
    </xf>
    <xf numFmtId="3" fontId="8" fillId="13" borderId="12" xfId="70" applyNumberFormat="1" applyFont="1" applyFill="1" applyBorder="1" applyAlignment="1">
      <alignment horizontal="right" vertical="top" wrapText="1"/>
      <protection/>
    </xf>
    <xf numFmtId="0" fontId="8" fillId="13" borderId="12" xfId="70" applyFont="1" applyFill="1" applyBorder="1" applyAlignment="1">
      <alignment horizontal="center" vertical="top" wrapText="1"/>
      <protection/>
    </xf>
    <xf numFmtId="191" fontId="8" fillId="13" borderId="12" xfId="49" applyNumberFormat="1" applyFont="1" applyFill="1" applyBorder="1" applyAlignment="1">
      <alignment horizontal="center" vertical="top"/>
    </xf>
    <xf numFmtId="43" fontId="8" fillId="0" borderId="0" xfId="42" applyFont="1" applyFill="1" applyAlignment="1">
      <alignment horizontal="right"/>
    </xf>
    <xf numFmtId="3" fontId="58" fillId="0" borderId="12" xfId="0" applyNumberFormat="1" applyFont="1" applyFill="1" applyBorder="1" applyAlignment="1">
      <alignment horizontal="right" vertical="top" wrapText="1"/>
    </xf>
    <xf numFmtId="0" fontId="58" fillId="0" borderId="12" xfId="0" applyFont="1" applyFill="1" applyBorder="1" applyAlignment="1">
      <alignment horizontal="center" vertical="top" wrapText="1"/>
    </xf>
    <xf numFmtId="191" fontId="8" fillId="0" borderId="12" xfId="46" applyNumberFormat="1" applyFont="1" applyFill="1" applyBorder="1" applyAlignment="1">
      <alignment horizontal="center" vertical="top"/>
    </xf>
    <xf numFmtId="2" fontId="8" fillId="0" borderId="0" xfId="67" applyNumberFormat="1" applyFont="1" applyFill="1" applyAlignment="1">
      <alignment/>
      <protection/>
    </xf>
    <xf numFmtId="43" fontId="59" fillId="13" borderId="24" xfId="33" applyNumberFormat="1" applyFont="1" applyFill="1" applyBorder="1" applyAlignment="1">
      <alignment horizontal="center" vertical="top"/>
    </xf>
    <xf numFmtId="191" fontId="8" fillId="13" borderId="12" xfId="46" applyNumberFormat="1" applyFont="1" applyFill="1" applyBorder="1" applyAlignment="1">
      <alignment/>
    </xf>
    <xf numFmtId="3" fontId="58" fillId="13" borderId="12" xfId="0" applyNumberFormat="1" applyFont="1" applyFill="1" applyBorder="1" applyAlignment="1">
      <alignment horizontal="right" wrapText="1"/>
    </xf>
    <xf numFmtId="0" fontId="58" fillId="13" borderId="12" xfId="0" applyFont="1" applyFill="1" applyBorder="1" applyAlignment="1">
      <alignment horizontal="center" wrapText="1"/>
    </xf>
    <xf numFmtId="191" fontId="8" fillId="0" borderId="0" xfId="67" applyNumberFormat="1" applyFont="1" applyFill="1" applyAlignment="1">
      <alignment vertical="top"/>
      <protection/>
    </xf>
    <xf numFmtId="0" fontId="8" fillId="0" borderId="11" xfId="71" applyFont="1" applyFill="1" applyBorder="1" applyAlignment="1">
      <alignment horizontal="left" vertical="top" wrapText="1"/>
      <protection/>
    </xf>
    <xf numFmtId="191" fontId="8" fillId="0" borderId="24" xfId="46" applyNumberFormat="1" applyFont="1" applyFill="1" applyBorder="1" applyAlignment="1">
      <alignment vertical="top"/>
    </xf>
    <xf numFmtId="191" fontId="8" fillId="0" borderId="12" xfId="49" applyNumberFormat="1" applyFont="1" applyFill="1" applyBorder="1" applyAlignment="1">
      <alignment horizontal="center" vertical="top"/>
    </xf>
    <xf numFmtId="43" fontId="8" fillId="0" borderId="12" xfId="37" applyNumberFormat="1" applyFont="1" applyFill="1" applyBorder="1" applyAlignment="1">
      <alignment vertical="justify"/>
      <protection/>
    </xf>
    <xf numFmtId="43" fontId="8" fillId="0" borderId="24" xfId="37" applyNumberFormat="1" applyFont="1" applyFill="1" applyBorder="1" applyAlignment="1">
      <alignment vertical="justify"/>
      <protection/>
    </xf>
    <xf numFmtId="3" fontId="8" fillId="13" borderId="12" xfId="70" applyNumberFormat="1" applyFont="1" applyFill="1" applyBorder="1" applyAlignment="1">
      <alignment horizontal="right" vertical="center" wrapText="1"/>
      <protection/>
    </xf>
    <xf numFmtId="0" fontId="8" fillId="13" borderId="12" xfId="70" applyFont="1" applyFill="1" applyBorder="1" applyAlignment="1">
      <alignment horizontal="center" vertical="center" wrapText="1"/>
      <protection/>
    </xf>
    <xf numFmtId="191" fontId="8" fillId="13" borderId="12" xfId="49" applyNumberFormat="1" applyFont="1" applyFill="1" applyBorder="1" applyAlignment="1">
      <alignment horizontal="center" vertical="center"/>
    </xf>
    <xf numFmtId="43" fontId="8" fillId="0" borderId="12" xfId="37" applyNumberFormat="1" applyFont="1" applyFill="1" applyBorder="1" applyAlignment="1">
      <alignment horizontal="center" vertical="top"/>
      <protection/>
    </xf>
    <xf numFmtId="2" fontId="8" fillId="0" borderId="0" xfId="67" applyNumberFormat="1" applyFont="1" applyFill="1" applyBorder="1" applyAlignment="1">
      <alignment vertical="top"/>
      <protection/>
    </xf>
    <xf numFmtId="191" fontId="8" fillId="13" borderId="11" xfId="46" applyNumberFormat="1" applyFont="1" applyFill="1" applyBorder="1" applyAlignment="1">
      <alignment/>
    </xf>
    <xf numFmtId="43" fontId="59" fillId="13" borderId="11" xfId="42" applyFont="1" applyFill="1" applyBorder="1" applyAlignment="1">
      <alignment vertical="top"/>
    </xf>
    <xf numFmtId="191" fontId="8" fillId="13" borderId="11" xfId="46" applyNumberFormat="1" applyFont="1" applyFill="1" applyBorder="1" applyAlignment="1">
      <alignment horizontal="right"/>
    </xf>
    <xf numFmtId="43" fontId="7" fillId="0" borderId="0" xfId="42" applyFont="1" applyFill="1" applyAlignment="1">
      <alignment horizontal="right"/>
    </xf>
    <xf numFmtId="0" fontId="8" fillId="0" borderId="22" xfId="71" applyFont="1" applyFill="1" applyBorder="1" applyAlignment="1">
      <alignment horizontal="left" vertical="top" wrapText="1"/>
      <protection/>
    </xf>
    <xf numFmtId="43" fontId="8" fillId="0" borderId="11" xfId="37" applyNumberFormat="1" applyFont="1" applyFill="1" applyBorder="1" applyAlignment="1">
      <alignment horizontal="center" vertical="top"/>
      <protection/>
    </xf>
    <xf numFmtId="3" fontId="60" fillId="0" borderId="11" xfId="71" applyNumberFormat="1" applyFont="1" applyFill="1" applyBorder="1" applyAlignment="1">
      <alignment horizontal="right" vertical="top" wrapText="1"/>
      <protection/>
    </xf>
    <xf numFmtId="0" fontId="60" fillId="0" borderId="12" xfId="71" applyFont="1" applyFill="1" applyBorder="1" applyAlignment="1">
      <alignment horizontal="center" vertical="top" wrapText="1"/>
      <protection/>
    </xf>
    <xf numFmtId="191" fontId="8" fillId="0" borderId="11" xfId="33" applyNumberFormat="1" applyFont="1" applyFill="1" applyBorder="1" applyAlignment="1">
      <alignment horizontal="center" vertical="top"/>
    </xf>
    <xf numFmtId="3" fontId="60" fillId="0" borderId="11" xfId="0" applyNumberFormat="1" applyFont="1" applyFill="1" applyBorder="1" applyAlignment="1">
      <alignment horizontal="right" vertical="top" wrapText="1"/>
    </xf>
    <xf numFmtId="0" fontId="60" fillId="0" borderId="11" xfId="0" applyFont="1" applyFill="1" applyBorder="1" applyAlignment="1">
      <alignment horizontal="center" vertical="top" wrapText="1"/>
    </xf>
    <xf numFmtId="191" fontId="8" fillId="0" borderId="0" xfId="67" applyNumberFormat="1" applyFont="1" applyFill="1" applyAlignment="1">
      <alignment/>
      <protection/>
    </xf>
    <xf numFmtId="191" fontId="7" fillId="0" borderId="0" xfId="0" applyNumberFormat="1" applyFont="1" applyFill="1" applyAlignment="1">
      <alignment/>
    </xf>
    <xf numFmtId="0" fontId="8" fillId="0" borderId="20" xfId="0" applyFont="1" applyFill="1" applyBorder="1" applyAlignment="1">
      <alignment horizontal="left" vertical="top" wrapText="1"/>
    </xf>
    <xf numFmtId="191" fontId="8" fillId="0" borderId="20" xfId="46" applyNumberFormat="1" applyFont="1" applyFill="1" applyBorder="1" applyAlignment="1">
      <alignment horizontal="center" vertical="top"/>
    </xf>
    <xf numFmtId="197" fontId="60" fillId="0" borderId="20" xfId="67" applyNumberFormat="1" applyFont="1" applyFill="1" applyBorder="1" applyAlignment="1">
      <alignment horizontal="center" vertical="top"/>
      <protection/>
    </xf>
    <xf numFmtId="0" fontId="60" fillId="0" borderId="20" xfId="67" applyFont="1" applyFill="1" applyBorder="1" applyAlignment="1">
      <alignment horizontal="center" vertical="top"/>
      <protection/>
    </xf>
    <xf numFmtId="0" fontId="61" fillId="11" borderId="22" xfId="67" applyFont="1" applyFill="1" applyBorder="1" applyAlignment="1">
      <alignment horizontal="left" vertical="top" wrapText="1"/>
      <protection/>
    </xf>
    <xf numFmtId="43" fontId="8" fillId="11" borderId="22" xfId="33" applyNumberFormat="1" applyFont="1" applyFill="1" applyBorder="1" applyAlignment="1">
      <alignment vertical="top"/>
    </xf>
    <xf numFmtId="197" fontId="8" fillId="11" borderId="22" xfId="67" applyNumberFormat="1" applyFont="1" applyFill="1" applyBorder="1" applyAlignment="1">
      <alignment vertical="top"/>
      <protection/>
    </xf>
    <xf numFmtId="43" fontId="8" fillId="11" borderId="22" xfId="67" applyNumberFormat="1" applyFont="1" applyFill="1" applyBorder="1" applyAlignment="1">
      <alignment horizontal="center" vertical="top"/>
      <protection/>
    </xf>
    <xf numFmtId="191" fontId="8" fillId="11" borderId="22" xfId="46" applyNumberFormat="1" applyFont="1" applyFill="1" applyBorder="1" applyAlignment="1">
      <alignment horizontal="right" vertical="top"/>
    </xf>
    <xf numFmtId="0" fontId="8" fillId="11" borderId="22" xfId="67" applyFont="1" applyFill="1" applyBorder="1">
      <alignment/>
      <protection/>
    </xf>
    <xf numFmtId="0" fontId="9" fillId="0" borderId="26" xfId="0" applyFont="1" applyBorder="1" applyAlignment="1">
      <alignment horizontal="left" wrapText="1"/>
    </xf>
    <xf numFmtId="191" fontId="8" fillId="0" borderId="26" xfId="46" applyNumberFormat="1" applyFont="1" applyFill="1" applyBorder="1" applyAlignment="1">
      <alignment vertical="center"/>
    </xf>
    <xf numFmtId="197" fontId="8" fillId="0" borderId="10" xfId="67" applyNumberFormat="1" applyFont="1" applyFill="1" applyBorder="1" applyAlignment="1">
      <alignment horizontal="right"/>
      <protection/>
    </xf>
    <xf numFmtId="0" fontId="8" fillId="0" borderId="10" xfId="67" applyFont="1" applyFill="1" applyBorder="1" applyAlignment="1">
      <alignment horizontal="center"/>
      <protection/>
    </xf>
    <xf numFmtId="191" fontId="8" fillId="0" borderId="14" xfId="46" applyNumberFormat="1" applyFont="1" applyFill="1" applyBorder="1" applyAlignment="1">
      <alignment/>
    </xf>
    <xf numFmtId="43" fontId="8" fillId="0" borderId="26" xfId="33" applyNumberFormat="1" applyFont="1" applyFill="1" applyBorder="1" applyAlignment="1">
      <alignment vertical="top"/>
    </xf>
    <xf numFmtId="197" fontId="8" fillId="0" borderId="26" xfId="67" applyNumberFormat="1" applyFont="1" applyFill="1" applyBorder="1" applyAlignment="1">
      <alignment horizontal="right" vertical="top"/>
      <protection/>
    </xf>
    <xf numFmtId="0" fontId="8" fillId="0" borderId="26" xfId="67" applyFont="1" applyFill="1" applyBorder="1" applyAlignment="1">
      <alignment horizontal="center" vertical="top"/>
      <protection/>
    </xf>
    <xf numFmtId="191" fontId="8" fillId="0" borderId="26" xfId="46" applyNumberFormat="1" applyFont="1" applyFill="1" applyBorder="1" applyAlignment="1">
      <alignment horizontal="center" vertical="top"/>
    </xf>
    <xf numFmtId="2" fontId="8" fillId="0" borderId="26" xfId="46" applyNumberFormat="1" applyFont="1" applyFill="1" applyBorder="1" applyAlignment="1">
      <alignment vertical="top"/>
    </xf>
    <xf numFmtId="0" fontId="9" fillId="0" borderId="13" xfId="0" applyFont="1" applyBorder="1" applyAlignment="1">
      <alignment horizontal="center" wrapText="1"/>
    </xf>
    <xf numFmtId="191" fontId="9" fillId="0" borderId="13" xfId="33" applyNumberFormat="1" applyFont="1" applyFill="1" applyBorder="1" applyAlignment="1">
      <alignment/>
    </xf>
    <xf numFmtId="197" fontId="8" fillId="0" borderId="13" xfId="67" applyNumberFormat="1" applyFont="1" applyFill="1" applyBorder="1" applyAlignment="1">
      <alignment horizontal="right"/>
      <protection/>
    </xf>
    <xf numFmtId="0" fontId="8" fillId="0" borderId="13" xfId="67" applyFont="1" applyFill="1" applyBorder="1" applyAlignment="1">
      <alignment horizontal="center"/>
      <protection/>
    </xf>
    <xf numFmtId="191" fontId="8" fillId="0" borderId="13" xfId="46" applyNumberFormat="1" applyFont="1" applyFill="1" applyBorder="1" applyAlignment="1">
      <alignment/>
    </xf>
    <xf numFmtId="197" fontId="8" fillId="0" borderId="13" xfId="67" applyNumberFormat="1" applyFont="1" applyFill="1" applyBorder="1" applyAlignment="1">
      <alignment horizontal="right" vertical="top"/>
      <protection/>
    </xf>
    <xf numFmtId="0" fontId="8" fillId="0" borderId="13" xfId="67" applyFont="1" applyFill="1" applyBorder="1" applyAlignment="1">
      <alignment horizontal="center" vertical="top"/>
      <protection/>
    </xf>
    <xf numFmtId="191" fontId="8" fillId="0" borderId="13" xfId="46" applyNumberFormat="1" applyFont="1" applyFill="1" applyBorder="1" applyAlignment="1">
      <alignment horizontal="center" vertical="top"/>
    </xf>
    <xf numFmtId="2" fontId="8" fillId="0" borderId="13" xfId="46" applyNumberFormat="1" applyFont="1" applyFill="1" applyBorder="1" applyAlignment="1">
      <alignment vertical="top"/>
    </xf>
    <xf numFmtId="0" fontId="8" fillId="0" borderId="0" xfId="67" applyFont="1" applyFill="1" applyBorder="1" applyAlignment="1">
      <alignment horizontal="left"/>
      <protection/>
    </xf>
    <xf numFmtId="43" fontId="8" fillId="0" borderId="0" xfId="33" applyNumberFormat="1" applyFont="1" applyFill="1" applyBorder="1" applyAlignment="1">
      <alignment vertical="top"/>
    </xf>
    <xf numFmtId="197" fontId="8" fillId="0" borderId="0" xfId="67" applyNumberFormat="1" applyFont="1" applyFill="1" applyBorder="1" applyAlignment="1">
      <alignment horizontal="right" vertical="top"/>
      <protection/>
    </xf>
    <xf numFmtId="0" fontId="8" fillId="0" borderId="0" xfId="67" applyFont="1" applyFill="1" applyBorder="1" applyAlignment="1">
      <alignment horizontal="center" vertical="top"/>
      <protection/>
    </xf>
    <xf numFmtId="191" fontId="8" fillId="0" borderId="0" xfId="46" applyNumberFormat="1" applyFont="1" applyFill="1" applyBorder="1" applyAlignment="1">
      <alignment horizontal="center" vertical="top"/>
    </xf>
    <xf numFmtId="2" fontId="8" fillId="0" borderId="0" xfId="46" applyNumberFormat="1" applyFont="1" applyFill="1" applyBorder="1" applyAlignment="1">
      <alignment vertical="top"/>
    </xf>
    <xf numFmtId="43" fontId="9" fillId="0" borderId="0" xfId="33" applyNumberFormat="1" applyFont="1" applyFill="1" applyBorder="1" applyAlignment="1">
      <alignment vertical="top"/>
    </xf>
    <xf numFmtId="197" fontId="9" fillId="0" borderId="0" xfId="67" applyNumberFormat="1" applyFont="1" applyFill="1" applyBorder="1" applyAlignment="1">
      <alignment horizontal="right" vertical="top"/>
      <protection/>
    </xf>
    <xf numFmtId="0" fontId="9" fillId="0" borderId="0" xfId="67" applyFont="1" applyFill="1" applyBorder="1" applyAlignment="1">
      <alignment horizontal="center" vertical="top"/>
      <protection/>
    </xf>
    <xf numFmtId="191" fontId="9" fillId="0" borderId="0" xfId="46" applyNumberFormat="1" applyFont="1" applyFill="1" applyBorder="1" applyAlignment="1">
      <alignment horizontal="center" vertical="top"/>
    </xf>
    <xf numFmtId="0" fontId="9" fillId="0" borderId="0" xfId="67" applyFont="1" applyFill="1" applyBorder="1" applyAlignment="1">
      <alignment horizontal="left"/>
      <protection/>
    </xf>
    <xf numFmtId="0" fontId="8" fillId="0" borderId="0" xfId="0" applyFont="1" applyFill="1" applyAlignment="1">
      <alignment/>
    </xf>
    <xf numFmtId="0" fontId="9" fillId="0" borderId="0" xfId="67" applyFont="1" applyFill="1" applyBorder="1" applyAlignment="1">
      <alignment horizontal="center"/>
      <protection/>
    </xf>
    <xf numFmtId="43" fontId="12" fillId="0" borderId="0" xfId="33" applyNumberFormat="1" applyFont="1" applyFill="1" applyBorder="1" applyAlignment="1">
      <alignment vertical="top"/>
    </xf>
    <xf numFmtId="43" fontId="9" fillId="0" borderId="0" xfId="33" applyNumberFormat="1" applyFont="1" applyFill="1" applyBorder="1" applyAlignment="1">
      <alignment horizontal="center" vertical="top"/>
    </xf>
    <xf numFmtId="0" fontId="8" fillId="0" borderId="0" xfId="33" applyNumberFormat="1" applyFont="1" applyFill="1" applyBorder="1" applyAlignment="1">
      <alignment vertical="top"/>
    </xf>
    <xf numFmtId="0" fontId="8" fillId="0" borderId="0" xfId="67" applyNumberFormat="1" applyFont="1" applyFill="1" applyBorder="1" applyAlignment="1">
      <alignment horizontal="right" vertical="top"/>
      <protection/>
    </xf>
    <xf numFmtId="0" fontId="8" fillId="0" borderId="0" xfId="67" applyNumberFormat="1" applyFont="1" applyFill="1" applyBorder="1" applyAlignment="1">
      <alignment horizontal="center" vertical="top"/>
      <protection/>
    </xf>
    <xf numFmtId="0" fontId="8" fillId="0" borderId="0" xfId="46" applyNumberFormat="1" applyFont="1" applyFill="1" applyBorder="1" applyAlignment="1">
      <alignment horizontal="center" vertical="top"/>
    </xf>
    <xf numFmtId="0" fontId="8" fillId="0" borderId="0" xfId="67" applyNumberFormat="1" applyFont="1" applyFill="1" applyBorder="1" applyAlignment="1">
      <alignment horizontal="left"/>
      <protection/>
    </xf>
    <xf numFmtId="0" fontId="8" fillId="0" borderId="0" xfId="46" applyNumberFormat="1" applyFont="1" applyFill="1" applyBorder="1" applyAlignment="1">
      <alignment vertical="top"/>
    </xf>
    <xf numFmtId="2" fontId="8" fillId="0" borderId="0" xfId="33" applyNumberFormat="1" applyFont="1" applyFill="1" applyBorder="1" applyAlignment="1">
      <alignment/>
    </xf>
    <xf numFmtId="0" fontId="9" fillId="0" borderId="0" xfId="67" applyFont="1" applyFill="1" applyBorder="1" applyAlignment="1">
      <alignment vertical="top" wrapText="1"/>
      <protection/>
    </xf>
    <xf numFmtId="0" fontId="62" fillId="0" borderId="0" xfId="66" applyFont="1" applyFill="1" applyAlignment="1">
      <alignment vertical="center"/>
      <protection/>
    </xf>
    <xf numFmtId="191" fontId="48" fillId="0" borderId="0" xfId="46" applyNumberFormat="1" applyFont="1" applyFill="1" applyAlignment="1">
      <alignment vertical="center"/>
    </xf>
    <xf numFmtId="1" fontId="48" fillId="0" borderId="0" xfId="66" applyNumberFormat="1" applyFont="1" applyFill="1" applyAlignment="1">
      <alignment vertical="top"/>
      <protection/>
    </xf>
    <xf numFmtId="0" fontId="48" fillId="0" borderId="0" xfId="66" applyFont="1" applyFill="1" applyAlignment="1">
      <alignment horizontal="center" vertical="center"/>
      <protection/>
    </xf>
    <xf numFmtId="0" fontId="48" fillId="0" borderId="0" xfId="66" applyFont="1" applyFill="1" applyAlignment="1">
      <alignment vertical="center"/>
      <protection/>
    </xf>
    <xf numFmtId="191" fontId="48" fillId="0" borderId="0" xfId="66" applyNumberFormat="1" applyFont="1" applyFill="1" applyAlignment="1">
      <alignment vertical="center"/>
      <protection/>
    </xf>
    <xf numFmtId="43" fontId="48" fillId="0" borderId="0" xfId="53" applyFont="1" applyFill="1" applyAlignment="1">
      <alignment vertical="center"/>
    </xf>
    <xf numFmtId="1" fontId="58" fillId="0" borderId="0" xfId="66" applyNumberFormat="1" applyFont="1" applyFill="1" applyAlignment="1">
      <alignment horizontal="center" vertical="center"/>
      <protection/>
    </xf>
    <xf numFmtId="1" fontId="58" fillId="0" borderId="0" xfId="46" applyNumberFormat="1" applyFont="1" applyFill="1" applyAlignment="1">
      <alignment horizontal="center" vertical="center"/>
    </xf>
    <xf numFmtId="1" fontId="58" fillId="0" borderId="27" xfId="46" applyNumberFormat="1" applyFont="1" applyFill="1" applyBorder="1" applyAlignment="1">
      <alignment horizontal="center" vertical="center"/>
    </xf>
    <xf numFmtId="1" fontId="58" fillId="0" borderId="27" xfId="66" applyNumberFormat="1" applyFont="1" applyFill="1" applyBorder="1" applyAlignment="1">
      <alignment vertical="top"/>
      <protection/>
    </xf>
    <xf numFmtId="1" fontId="58" fillId="0" borderId="27" xfId="66" applyNumberFormat="1" applyFont="1" applyFill="1" applyBorder="1" applyAlignment="1">
      <alignment horizontal="center" vertical="center"/>
      <protection/>
    </xf>
    <xf numFmtId="191" fontId="58" fillId="0" borderId="27" xfId="66" applyNumberFormat="1" applyFont="1" applyFill="1" applyBorder="1" applyAlignment="1">
      <alignment horizontal="center" vertical="center"/>
      <protection/>
    </xf>
    <xf numFmtId="1" fontId="58" fillId="0" borderId="27" xfId="53" applyNumberFormat="1" applyFont="1" applyFill="1" applyBorder="1" applyAlignment="1">
      <alignment horizontal="center" vertical="center"/>
    </xf>
    <xf numFmtId="1" fontId="48" fillId="0" borderId="27" xfId="53" applyNumberFormat="1" applyFont="1" applyFill="1" applyBorder="1" applyAlignment="1">
      <alignment horizontal="center" vertical="center"/>
    </xf>
    <xf numFmtId="1" fontId="48" fillId="0" borderId="0" xfId="66" applyNumberFormat="1" applyFont="1" applyFill="1" applyAlignment="1">
      <alignment horizontal="center" vertical="center"/>
      <protection/>
    </xf>
    <xf numFmtId="0" fontId="58" fillId="0" borderId="0" xfId="66" applyFont="1" applyFill="1" applyBorder="1" applyAlignment="1">
      <alignment vertical="center"/>
      <protection/>
    </xf>
    <xf numFmtId="0" fontId="48" fillId="0" borderId="0" xfId="66" applyFont="1" applyFill="1" applyAlignment="1">
      <alignment vertical="top"/>
      <protection/>
    </xf>
    <xf numFmtId="0" fontId="58" fillId="0" borderId="10" xfId="66" applyFont="1" applyFill="1" applyBorder="1" applyAlignment="1">
      <alignment horizontal="center" vertical="center"/>
      <protection/>
    </xf>
    <xf numFmtId="191" fontId="58" fillId="0" borderId="10" xfId="46" applyNumberFormat="1" applyFont="1" applyFill="1" applyBorder="1" applyAlignment="1">
      <alignment horizontal="center" vertical="center"/>
    </xf>
    <xf numFmtId="191" fontId="58" fillId="0" borderId="10" xfId="46" applyNumberFormat="1" applyFont="1" applyFill="1" applyBorder="1" applyAlignment="1">
      <alignment horizontal="center" vertical="center" wrapText="1"/>
    </xf>
    <xf numFmtId="1" fontId="58" fillId="0" borderId="10" xfId="66" applyNumberFormat="1" applyFont="1" applyFill="1" applyBorder="1" applyAlignment="1">
      <alignment vertical="top"/>
      <protection/>
    </xf>
    <xf numFmtId="197" fontId="58" fillId="0" borderId="10" xfId="46" applyNumberFormat="1" applyFont="1" applyFill="1" applyBorder="1" applyAlignment="1">
      <alignment horizontal="center" vertical="center"/>
    </xf>
    <xf numFmtId="191" fontId="58" fillId="0" borderId="10" xfId="66" applyNumberFormat="1" applyFont="1" applyFill="1" applyBorder="1" applyAlignment="1">
      <alignment horizontal="center" vertical="center" wrapText="1"/>
      <protection/>
    </xf>
    <xf numFmtId="43" fontId="58" fillId="0" borderId="10" xfId="53" applyFont="1" applyFill="1" applyBorder="1" applyAlignment="1">
      <alignment horizontal="center" vertical="top" wrapText="1"/>
    </xf>
    <xf numFmtId="43" fontId="58" fillId="0" borderId="10" xfId="53" applyFont="1" applyFill="1" applyBorder="1" applyAlignment="1">
      <alignment horizontal="center" vertical="center" wrapText="1"/>
    </xf>
    <xf numFmtId="0" fontId="58" fillId="0" borderId="0" xfId="66" applyFont="1" applyFill="1" applyAlignment="1">
      <alignment horizontal="center" vertical="center"/>
      <protection/>
    </xf>
    <xf numFmtId="0" fontId="58" fillId="0" borderId="11" xfId="0" applyFont="1" applyFill="1" applyBorder="1" applyAlignment="1">
      <alignment vertical="justify" wrapText="1"/>
    </xf>
    <xf numFmtId="191" fontId="58" fillId="0" borderId="11" xfId="42" applyNumberFormat="1" applyFont="1" applyFill="1" applyBorder="1" applyAlignment="1">
      <alignment vertical="top"/>
    </xf>
    <xf numFmtId="197" fontId="58" fillId="0" borderId="11" xfId="42" applyNumberFormat="1" applyFont="1" applyFill="1" applyBorder="1" applyAlignment="1">
      <alignment horizontal="center" vertical="top"/>
    </xf>
    <xf numFmtId="0" fontId="58" fillId="0" borderId="11" xfId="0" applyFont="1" applyFill="1" applyBorder="1" applyAlignment="1">
      <alignment horizontal="center" vertical="top" wrapText="1"/>
    </xf>
    <xf numFmtId="191" fontId="58" fillId="0" borderId="11" xfId="42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vertical="justify" wrapText="1"/>
    </xf>
    <xf numFmtId="191" fontId="58" fillId="0" borderId="12" xfId="42" applyNumberFormat="1" applyFont="1" applyFill="1" applyBorder="1" applyAlignment="1">
      <alignment vertical="top"/>
    </xf>
    <xf numFmtId="197" fontId="58" fillId="0" borderId="12" xfId="42" applyNumberFormat="1" applyFont="1" applyFill="1" applyBorder="1" applyAlignment="1">
      <alignment vertical="top"/>
    </xf>
    <xf numFmtId="197" fontId="58" fillId="0" borderId="12" xfId="42" applyNumberFormat="1" applyFont="1" applyFill="1" applyBorder="1" applyAlignment="1">
      <alignment horizontal="center" vertical="top"/>
    </xf>
    <xf numFmtId="191" fontId="58" fillId="0" borderId="12" xfId="42" applyNumberFormat="1" applyFont="1" applyFill="1" applyBorder="1" applyAlignment="1">
      <alignment horizontal="center" vertical="top" wrapText="1"/>
    </xf>
    <xf numFmtId="191" fontId="48" fillId="0" borderId="0" xfId="66" applyNumberFormat="1" applyFont="1" applyFill="1" applyAlignment="1">
      <alignment vertical="top"/>
      <protection/>
    </xf>
    <xf numFmtId="0" fontId="62" fillId="0" borderId="0" xfId="66" applyFont="1" applyFill="1" applyAlignment="1">
      <alignment horizontal="center" vertical="top"/>
      <protection/>
    </xf>
    <xf numFmtId="197" fontId="58" fillId="0" borderId="22" xfId="42" applyNumberFormat="1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 wrapText="1"/>
    </xf>
    <xf numFmtId="0" fontId="58" fillId="0" borderId="20" xfId="0" applyFont="1" applyFill="1" applyBorder="1" applyAlignment="1">
      <alignment vertical="justify" wrapText="1"/>
    </xf>
    <xf numFmtId="43" fontId="58" fillId="0" borderId="22" xfId="42" applyFont="1" applyFill="1" applyBorder="1" applyAlignment="1">
      <alignment vertical="top"/>
    </xf>
    <xf numFmtId="197" fontId="58" fillId="0" borderId="20" xfId="42" applyNumberFormat="1" applyFont="1" applyFill="1" applyBorder="1" applyAlignment="1">
      <alignment horizontal="center" vertical="top"/>
    </xf>
    <xf numFmtId="191" fontId="58" fillId="0" borderId="20" xfId="42" applyNumberFormat="1" applyFont="1" applyFill="1" applyBorder="1" applyAlignment="1">
      <alignment horizontal="center" vertical="top" wrapText="1"/>
    </xf>
    <xf numFmtId="191" fontId="58" fillId="0" borderId="20" xfId="42" applyNumberFormat="1" applyFont="1" applyFill="1" applyBorder="1" applyAlignment="1">
      <alignment horizontal="left" vertical="top"/>
    </xf>
    <xf numFmtId="197" fontId="58" fillId="0" borderId="20" xfId="42" applyNumberFormat="1" applyFont="1" applyFill="1" applyBorder="1" applyAlignment="1">
      <alignment horizontal="left" vertical="top" wrapText="1"/>
    </xf>
    <xf numFmtId="0" fontId="58" fillId="0" borderId="20" xfId="0" applyFont="1" applyFill="1" applyBorder="1" applyAlignment="1">
      <alignment horizontal="center" vertical="top" wrapText="1"/>
    </xf>
    <xf numFmtId="191" fontId="58" fillId="0" borderId="20" xfId="42" applyNumberFormat="1" applyFont="1" applyFill="1" applyBorder="1" applyAlignment="1">
      <alignment horizontal="left" vertical="top" wrapText="1"/>
    </xf>
    <xf numFmtId="43" fontId="58" fillId="0" borderId="20" xfId="53" applyFont="1" applyFill="1" applyBorder="1" applyAlignment="1">
      <alignment horizontal="center" vertical="top" wrapText="1"/>
    </xf>
    <xf numFmtId="0" fontId="48" fillId="0" borderId="0" xfId="69" applyFont="1" applyFill="1" applyAlignment="1">
      <alignment horizontal="center" vertical="top"/>
      <protection/>
    </xf>
    <xf numFmtId="0" fontId="63" fillId="0" borderId="0" xfId="66" applyFont="1" applyFill="1" applyAlignment="1">
      <alignment horizontal="center" vertical="top"/>
      <protection/>
    </xf>
    <xf numFmtId="0" fontId="58" fillId="0" borderId="12" xfId="0" applyFont="1" applyFill="1" applyBorder="1" applyAlignment="1">
      <alignment vertical="center" wrapText="1"/>
    </xf>
    <xf numFmtId="191" fontId="58" fillId="0" borderId="11" xfId="42" applyNumberFormat="1" applyFont="1" applyFill="1" applyBorder="1" applyAlignment="1">
      <alignment horizontal="center" vertical="top"/>
    </xf>
    <xf numFmtId="197" fontId="58" fillId="0" borderId="12" xfId="42" applyNumberFormat="1" applyFont="1" applyFill="1" applyBorder="1" applyAlignment="1">
      <alignment horizontal="center" vertical="top" wrapText="1"/>
    </xf>
    <xf numFmtId="0" fontId="58" fillId="0" borderId="20" xfId="66" applyFont="1" applyFill="1" applyBorder="1" applyAlignment="1">
      <alignment vertical="top" wrapText="1"/>
      <protection/>
    </xf>
    <xf numFmtId="43" fontId="58" fillId="0" borderId="12" xfId="42" applyFont="1" applyFill="1" applyBorder="1" applyAlignment="1">
      <alignment horizontal="left" vertical="top"/>
    </xf>
    <xf numFmtId="0" fontId="58" fillId="0" borderId="12" xfId="66" applyFont="1" applyFill="1" applyBorder="1" applyAlignment="1">
      <alignment horizontal="right" vertical="top"/>
      <protection/>
    </xf>
    <xf numFmtId="0" fontId="58" fillId="0" borderId="12" xfId="66" applyFont="1" applyFill="1" applyBorder="1" applyAlignment="1">
      <alignment horizontal="center" vertical="top"/>
      <protection/>
    </xf>
    <xf numFmtId="191" fontId="58" fillId="0" borderId="12" xfId="66" applyNumberFormat="1" applyFont="1" applyFill="1" applyBorder="1" applyAlignment="1">
      <alignment horizontal="left" vertical="top"/>
      <protection/>
    </xf>
    <xf numFmtId="191" fontId="62" fillId="0" borderId="0" xfId="66" applyNumberFormat="1" applyFont="1" applyFill="1" applyAlignment="1">
      <alignment horizontal="center" vertical="top"/>
      <protection/>
    </xf>
    <xf numFmtId="191" fontId="58" fillId="0" borderId="20" xfId="42" applyNumberFormat="1" applyFont="1" applyFill="1" applyBorder="1" applyAlignment="1">
      <alignment vertical="top" wrapText="1"/>
    </xf>
    <xf numFmtId="191" fontId="58" fillId="0" borderId="20" xfId="42" applyNumberFormat="1" applyFont="1" applyFill="1" applyBorder="1" applyAlignment="1">
      <alignment vertical="top"/>
    </xf>
    <xf numFmtId="191" fontId="58" fillId="0" borderId="20" xfId="42" applyNumberFormat="1" applyFont="1" applyFill="1" applyBorder="1" applyAlignment="1">
      <alignment horizontal="center" vertical="top"/>
    </xf>
    <xf numFmtId="191" fontId="58" fillId="0" borderId="20" xfId="42" applyNumberFormat="1" applyFont="1" applyFill="1" applyBorder="1" applyAlignment="1">
      <alignment vertical="justify" wrapText="1"/>
    </xf>
    <xf numFmtId="0" fontId="48" fillId="0" borderId="0" xfId="66" applyFont="1" applyFill="1" applyBorder="1" applyAlignment="1">
      <alignment vertical="center"/>
      <protection/>
    </xf>
    <xf numFmtId="0" fontId="48" fillId="0" borderId="0" xfId="66" applyFont="1" applyFill="1">
      <alignment/>
      <protection/>
    </xf>
    <xf numFmtId="0" fontId="48" fillId="0" borderId="0" xfId="66" applyFont="1" applyFill="1" applyBorder="1">
      <alignment/>
      <protection/>
    </xf>
    <xf numFmtId="0" fontId="9" fillId="13" borderId="13" xfId="66" applyFont="1" applyFill="1" applyBorder="1" applyAlignment="1">
      <alignment horizontal="center" vertical="top"/>
      <protection/>
    </xf>
    <xf numFmtId="191" fontId="9" fillId="13" borderId="13" xfId="66" applyNumberFormat="1" applyFont="1" applyFill="1" applyBorder="1" applyAlignment="1">
      <alignment horizontal="center" vertical="top"/>
      <protection/>
    </xf>
    <xf numFmtId="191" fontId="8" fillId="13" borderId="13" xfId="46" applyNumberFormat="1" applyFont="1" applyFill="1" applyBorder="1" applyAlignment="1">
      <alignment vertical="top"/>
    </xf>
    <xf numFmtId="191" fontId="58" fillId="13" borderId="13" xfId="46" applyNumberFormat="1" applyFont="1" applyFill="1" applyBorder="1" applyAlignment="1">
      <alignment vertical="top"/>
    </xf>
    <xf numFmtId="0" fontId="59" fillId="13" borderId="13" xfId="66" applyFont="1" applyFill="1" applyBorder="1" applyAlignment="1">
      <alignment horizontal="center" vertical="center"/>
      <protection/>
    </xf>
    <xf numFmtId="191" fontId="59" fillId="13" borderId="13" xfId="42" applyNumberFormat="1" applyFont="1" applyFill="1" applyBorder="1" applyAlignment="1">
      <alignment vertical="top"/>
    </xf>
    <xf numFmtId="0" fontId="59" fillId="13" borderId="13" xfId="66" applyFont="1" applyFill="1" applyBorder="1" applyAlignment="1">
      <alignment vertical="center"/>
      <protection/>
    </xf>
    <xf numFmtId="191" fontId="59" fillId="13" borderId="13" xfId="66" applyNumberFormat="1" applyFont="1" applyFill="1" applyBorder="1" applyAlignment="1">
      <alignment horizontal="center" vertical="center"/>
      <protection/>
    </xf>
    <xf numFmtId="43" fontId="58" fillId="13" borderId="13" xfId="53" applyFont="1" applyFill="1" applyBorder="1" applyAlignment="1">
      <alignment/>
    </xf>
    <xf numFmtId="0" fontId="58" fillId="0" borderId="0" xfId="66" applyFont="1" applyFill="1" applyAlignment="1">
      <alignment/>
      <protection/>
    </xf>
    <xf numFmtId="191" fontId="58" fillId="0" borderId="0" xfId="46" applyNumberFormat="1" applyFont="1" applyFill="1" applyAlignment="1">
      <alignment/>
    </xf>
    <xf numFmtId="1" fontId="58" fillId="0" borderId="0" xfId="66" applyNumberFormat="1" applyFont="1" applyFill="1" applyAlignment="1">
      <alignment vertical="top"/>
      <protection/>
    </xf>
    <xf numFmtId="0" fontId="58" fillId="0" borderId="0" xfId="66" applyFont="1" applyFill="1" applyAlignment="1">
      <alignment horizontal="center"/>
      <protection/>
    </xf>
    <xf numFmtId="0" fontId="58" fillId="0" borderId="0" xfId="66" applyFont="1" applyFill="1">
      <alignment/>
      <protection/>
    </xf>
    <xf numFmtId="43" fontId="58" fillId="0" borderId="0" xfId="42" applyFont="1" applyFill="1" applyAlignment="1">
      <alignment/>
    </xf>
    <xf numFmtId="191" fontId="58" fillId="0" borderId="0" xfId="66" applyNumberFormat="1" applyFont="1" applyFill="1">
      <alignment/>
      <protection/>
    </xf>
    <xf numFmtId="43" fontId="58" fillId="0" borderId="0" xfId="53" applyFont="1" applyFill="1" applyAlignment="1">
      <alignment/>
    </xf>
    <xf numFmtId="43" fontId="48" fillId="0" borderId="0" xfId="53" applyFont="1" applyFill="1" applyAlignment="1">
      <alignment/>
    </xf>
    <xf numFmtId="0" fontId="59" fillId="0" borderId="0" xfId="66" applyFont="1" applyFill="1" applyAlignment="1">
      <alignment/>
      <protection/>
    </xf>
    <xf numFmtId="191" fontId="59" fillId="0" borderId="0" xfId="46" applyNumberFormat="1" applyFont="1" applyFill="1" applyAlignment="1">
      <alignment/>
    </xf>
    <xf numFmtId="197" fontId="58" fillId="0" borderId="0" xfId="66" applyNumberFormat="1" applyFont="1" applyFill="1" applyAlignment="1">
      <alignment/>
      <protection/>
    </xf>
    <xf numFmtId="0" fontId="9" fillId="0" borderId="0" xfId="0" applyFont="1" applyBorder="1" applyAlignment="1">
      <alignment horizontal="center"/>
    </xf>
    <xf numFmtId="191" fontId="58" fillId="0" borderId="0" xfId="46" applyNumberFormat="1" applyFont="1" applyFill="1" applyAlignment="1">
      <alignment vertical="top"/>
    </xf>
    <xf numFmtId="0" fontId="58" fillId="0" borderId="0" xfId="66" applyFont="1" applyFill="1" applyAlignment="1">
      <alignment horizontal="center" vertical="top"/>
      <protection/>
    </xf>
    <xf numFmtId="0" fontId="58" fillId="0" borderId="0" xfId="66" applyFont="1" applyFill="1" applyAlignment="1">
      <alignment vertical="top"/>
      <protection/>
    </xf>
    <xf numFmtId="0" fontId="58" fillId="0" borderId="0" xfId="46" applyNumberFormat="1" applyFont="1" applyFill="1" applyAlignment="1">
      <alignment vertical="top"/>
    </xf>
    <xf numFmtId="191" fontId="58" fillId="0" borderId="0" xfId="66" applyNumberFormat="1" applyFont="1" applyFill="1" applyAlignment="1">
      <alignment vertical="top"/>
      <protection/>
    </xf>
    <xf numFmtId="43" fontId="58" fillId="0" borderId="0" xfId="53" applyFont="1" applyFill="1" applyAlignment="1">
      <alignment vertical="top"/>
    </xf>
    <xf numFmtId="0" fontId="59" fillId="0" borderId="0" xfId="66" applyFont="1" applyFill="1" applyAlignment="1">
      <alignment vertical="top" wrapText="1"/>
      <protection/>
    </xf>
    <xf numFmtId="0" fontId="58" fillId="0" borderId="0" xfId="66" applyNumberFormat="1" applyFont="1" applyFill="1" applyAlignment="1">
      <alignment vertical="top"/>
      <protection/>
    </xf>
    <xf numFmtId="0" fontId="58" fillId="0" borderId="0" xfId="66" applyNumberFormat="1" applyFont="1" applyFill="1" applyAlignment="1">
      <alignment horizontal="center" vertical="top"/>
      <protection/>
    </xf>
    <xf numFmtId="0" fontId="58" fillId="0" borderId="0" xfId="53" applyNumberFormat="1" applyFont="1" applyFill="1" applyAlignment="1">
      <alignment vertical="top"/>
    </xf>
    <xf numFmtId="43" fontId="48" fillId="0" borderId="0" xfId="53" applyFont="1" applyFill="1" applyAlignment="1">
      <alignment vertical="top"/>
    </xf>
    <xf numFmtId="0" fontId="58" fillId="0" borderId="0" xfId="46" applyNumberFormat="1" applyFont="1" applyFill="1" applyAlignment="1">
      <alignment/>
    </xf>
    <xf numFmtId="0" fontId="9" fillId="0" borderId="0" xfId="66" applyFont="1" applyFill="1" applyBorder="1" applyAlignment="1">
      <alignment vertical="top"/>
      <protection/>
    </xf>
    <xf numFmtId="0" fontId="9" fillId="0" borderId="0" xfId="66" applyFont="1" applyFill="1" applyAlignment="1">
      <alignment vertical="top"/>
      <protection/>
    </xf>
    <xf numFmtId="0" fontId="5" fillId="0" borderId="0" xfId="66" applyFont="1" applyFill="1" applyAlignment="1">
      <alignment vertical="top"/>
      <protection/>
    </xf>
    <xf numFmtId="0" fontId="6" fillId="0" borderId="0" xfId="66" applyFont="1" applyFill="1" applyAlignment="1">
      <alignment vertical="top"/>
      <protection/>
    </xf>
    <xf numFmtId="0" fontId="14" fillId="0" borderId="0" xfId="66" applyFont="1" applyFill="1" applyBorder="1" applyAlignment="1">
      <alignment vertical="top"/>
      <protection/>
    </xf>
    <xf numFmtId="0" fontId="14" fillId="0" borderId="0" xfId="66" applyFont="1" applyFill="1" applyBorder="1" applyAlignment="1">
      <alignment horizontal="center" vertical="top"/>
      <protection/>
    </xf>
    <xf numFmtId="0" fontId="15" fillId="0" borderId="0" xfId="66" applyFont="1" applyFill="1" applyBorder="1" applyAlignment="1">
      <alignment vertical="top"/>
      <protection/>
    </xf>
    <xf numFmtId="191" fontId="14" fillId="0" borderId="0" xfId="47" applyNumberFormat="1" applyFont="1" applyFill="1" applyBorder="1" applyAlignment="1">
      <alignment vertical="top"/>
    </xf>
    <xf numFmtId="0" fontId="15" fillId="0" borderId="0" xfId="66" applyFont="1" applyFill="1" applyBorder="1" applyAlignment="1">
      <alignment horizontal="center" vertical="top"/>
      <protection/>
    </xf>
    <xf numFmtId="0" fontId="15" fillId="0" borderId="0" xfId="66" applyFont="1" applyFill="1" applyBorder="1" applyAlignment="1">
      <alignment horizontal="right" vertical="top"/>
      <protection/>
    </xf>
    <xf numFmtId="188" fontId="14" fillId="0" borderId="0" xfId="42" applyNumberFormat="1" applyFont="1" applyFill="1" applyBorder="1" applyAlignment="1">
      <alignment vertical="top"/>
    </xf>
    <xf numFmtId="43" fontId="16" fillId="0" borderId="0" xfId="42" applyFont="1" applyFill="1" applyBorder="1" applyAlignment="1">
      <alignment vertical="top"/>
    </xf>
    <xf numFmtId="188" fontId="16" fillId="0" borderId="0" xfId="42" applyNumberFormat="1" applyFont="1" applyFill="1" applyBorder="1" applyAlignment="1">
      <alignment vertical="top"/>
    </xf>
    <xf numFmtId="0" fontId="16" fillId="0" borderId="0" xfId="66" applyFont="1" applyFill="1" applyBorder="1" applyAlignment="1">
      <alignment vertical="top"/>
      <protection/>
    </xf>
    <xf numFmtId="0" fontId="6" fillId="0" borderId="0" xfId="66" applyFont="1" applyFill="1" applyAlignment="1">
      <alignment vertical="center"/>
      <protection/>
    </xf>
    <xf numFmtId="0" fontId="8" fillId="0" borderId="10" xfId="66" applyFont="1" applyFill="1" applyBorder="1" applyAlignment="1">
      <alignment horizontal="center" vertical="center"/>
      <protection/>
    </xf>
    <xf numFmtId="191" fontId="8" fillId="0" borderId="10" xfId="47" applyNumberFormat="1" applyFont="1" applyFill="1" applyBorder="1" applyAlignment="1">
      <alignment horizontal="center" vertical="center"/>
    </xf>
    <xf numFmtId="191" fontId="8" fillId="0" borderId="10" xfId="47" applyNumberFormat="1" applyFont="1" applyFill="1" applyBorder="1" applyAlignment="1">
      <alignment horizontal="center" vertical="center" wrapText="1"/>
    </xf>
    <xf numFmtId="0" fontId="8" fillId="0" borderId="10" xfId="66" applyFont="1" applyFill="1" applyBorder="1" applyAlignment="1">
      <alignment horizontal="center" vertical="center" wrapText="1"/>
      <protection/>
    </xf>
    <xf numFmtId="188" fontId="8" fillId="0" borderId="10" xfId="42" applyNumberFormat="1" applyFont="1" applyFill="1" applyBorder="1" applyAlignment="1">
      <alignment horizontal="center" vertical="center" wrapText="1"/>
    </xf>
    <xf numFmtId="43" fontId="6" fillId="0" borderId="14" xfId="42" applyFont="1" applyFill="1" applyBorder="1" applyAlignment="1">
      <alignment horizontal="center" vertical="center" wrapText="1"/>
    </xf>
    <xf numFmtId="188" fontId="6" fillId="0" borderId="10" xfId="42" applyNumberFormat="1" applyFont="1" applyFill="1" applyBorder="1" applyAlignment="1">
      <alignment horizontal="center" vertical="center" wrapText="1"/>
    </xf>
    <xf numFmtId="43" fontId="6" fillId="0" borderId="16" xfId="42" applyFont="1" applyFill="1" applyBorder="1" applyAlignment="1">
      <alignment horizontal="center" vertical="center" wrapText="1"/>
    </xf>
    <xf numFmtId="0" fontId="6" fillId="0" borderId="0" xfId="66" applyFont="1" applyFill="1" applyAlignment="1">
      <alignment horizontal="center" vertical="center"/>
      <protection/>
    </xf>
    <xf numFmtId="0" fontId="8" fillId="0" borderId="12" xfId="0" applyFont="1" applyFill="1" applyBorder="1" applyAlignment="1">
      <alignment horizontal="left" vertical="top" wrapText="1"/>
    </xf>
    <xf numFmtId="197" fontId="8" fillId="0" borderId="12" xfId="46" applyNumberFormat="1" applyFont="1" applyFill="1" applyBorder="1" applyAlignment="1">
      <alignment vertical="top"/>
    </xf>
    <xf numFmtId="188" fontId="6" fillId="0" borderId="26" xfId="42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left" vertical="top" wrapText="1"/>
    </xf>
    <xf numFmtId="191" fontId="58" fillId="0" borderId="12" xfId="46" applyNumberFormat="1" applyFont="1" applyFill="1" applyBorder="1" applyAlignment="1">
      <alignment vertical="top"/>
    </xf>
    <xf numFmtId="197" fontId="58" fillId="0" borderId="12" xfId="46" applyNumberFormat="1" applyFont="1" applyFill="1" applyBorder="1" applyAlignment="1">
      <alignment vertical="top"/>
    </xf>
    <xf numFmtId="191" fontId="58" fillId="0" borderId="12" xfId="46" applyNumberFormat="1" applyFont="1" applyFill="1" applyBorder="1" applyAlignment="1">
      <alignment horizontal="center" vertical="top"/>
    </xf>
    <xf numFmtId="188" fontId="8" fillId="0" borderId="20" xfId="42" applyNumberFormat="1" applyFont="1" applyFill="1" applyBorder="1" applyAlignment="1">
      <alignment vertical="top" wrapText="1"/>
    </xf>
    <xf numFmtId="188" fontId="8" fillId="0" borderId="20" xfId="42" applyNumberFormat="1" applyFont="1" applyFill="1" applyBorder="1" applyAlignment="1">
      <alignment horizontal="center" vertical="top" wrapText="1"/>
    </xf>
    <xf numFmtId="188" fontId="8" fillId="0" borderId="12" xfId="42" applyNumberFormat="1" applyFont="1" applyFill="1" applyBorder="1" applyAlignment="1">
      <alignment vertical="top" wrapText="1"/>
    </xf>
    <xf numFmtId="43" fontId="6" fillId="0" borderId="28" xfId="42" applyFont="1" applyFill="1" applyBorder="1" applyAlignment="1">
      <alignment horizontal="center" vertical="top" wrapText="1"/>
    </xf>
    <xf numFmtId="197" fontId="8" fillId="0" borderId="20" xfId="46" applyNumberFormat="1" applyFont="1" applyFill="1" applyBorder="1" applyAlignment="1">
      <alignment vertical="top"/>
    </xf>
    <xf numFmtId="0" fontId="58" fillId="0" borderId="20" xfId="0" applyFont="1" applyFill="1" applyBorder="1" applyAlignment="1">
      <alignment horizontal="left" vertical="top" wrapText="1"/>
    </xf>
    <xf numFmtId="191" fontId="58" fillId="0" borderId="20" xfId="49" applyNumberFormat="1" applyFont="1" applyFill="1" applyBorder="1" applyAlignment="1">
      <alignment horizontal="center" vertical="top"/>
    </xf>
    <xf numFmtId="191" fontId="58" fillId="0" borderId="20" xfId="46" applyNumberFormat="1" applyFont="1" applyFill="1" applyBorder="1" applyAlignment="1">
      <alignment vertical="top"/>
    </xf>
    <xf numFmtId="197" fontId="58" fillId="0" borderId="20" xfId="46" applyNumberFormat="1" applyFont="1" applyFill="1" applyBorder="1" applyAlignment="1">
      <alignment vertical="top"/>
    </xf>
    <xf numFmtId="0" fontId="58" fillId="0" borderId="20" xfId="0" applyFont="1" applyFill="1" applyBorder="1" applyAlignment="1">
      <alignment horizontal="center" vertical="top"/>
    </xf>
    <xf numFmtId="191" fontId="58" fillId="0" borderId="20" xfId="46" applyNumberFormat="1" applyFont="1" applyFill="1" applyBorder="1" applyAlignment="1">
      <alignment horizontal="center" vertical="top"/>
    </xf>
    <xf numFmtId="188" fontId="8" fillId="0" borderId="29" xfId="42" applyNumberFormat="1" applyFont="1" applyFill="1" applyBorder="1" applyAlignment="1">
      <alignment vertical="top" wrapText="1"/>
    </xf>
    <xf numFmtId="188" fontId="8" fillId="0" borderId="12" xfId="42" applyNumberFormat="1" applyFont="1" applyFill="1" applyBorder="1" applyAlignment="1">
      <alignment horizontal="center" vertical="top" wrapText="1"/>
    </xf>
    <xf numFmtId="188" fontId="6" fillId="0" borderId="28" xfId="42" applyNumberFormat="1" applyFont="1" applyFill="1" applyBorder="1" applyAlignment="1">
      <alignment horizontal="center" vertical="top" wrapText="1"/>
    </xf>
    <xf numFmtId="43" fontId="6" fillId="0" borderId="12" xfId="42" applyFont="1" applyFill="1" applyBorder="1" applyAlignment="1">
      <alignment horizontal="center" vertical="top" wrapText="1"/>
    </xf>
    <xf numFmtId="188" fontId="6" fillId="0" borderId="12" xfId="42" applyNumberFormat="1" applyFont="1" applyFill="1" applyBorder="1" applyAlignment="1">
      <alignment horizontal="center" vertical="top" wrapText="1"/>
    </xf>
    <xf numFmtId="0" fontId="8" fillId="0" borderId="13" xfId="66" applyFont="1" applyFill="1" applyBorder="1" applyAlignment="1">
      <alignment horizontal="right" vertical="top"/>
      <protection/>
    </xf>
    <xf numFmtId="191" fontId="9" fillId="0" borderId="13" xfId="47" applyNumberFormat="1" applyFont="1" applyFill="1" applyBorder="1" applyAlignment="1">
      <alignment vertical="top"/>
    </xf>
    <xf numFmtId="0" fontId="8" fillId="0" borderId="13" xfId="66" applyFont="1" applyFill="1" applyBorder="1" applyAlignment="1">
      <alignment horizontal="center" vertical="top"/>
      <protection/>
    </xf>
    <xf numFmtId="191" fontId="8" fillId="0" borderId="13" xfId="47" applyNumberFormat="1" applyFont="1" applyFill="1" applyBorder="1" applyAlignment="1">
      <alignment horizontal="center" vertical="top"/>
    </xf>
    <xf numFmtId="188" fontId="8" fillId="0" borderId="13" xfId="42" applyNumberFormat="1" applyFont="1" applyFill="1" applyBorder="1" applyAlignment="1">
      <alignment horizontal="center" vertical="top"/>
    </xf>
    <xf numFmtId="191" fontId="6" fillId="0" borderId="13" xfId="47" applyNumberFormat="1" applyFont="1" applyFill="1" applyBorder="1" applyAlignment="1">
      <alignment vertical="top"/>
    </xf>
    <xf numFmtId="43" fontId="6" fillId="0" borderId="13" xfId="42" applyNumberFormat="1" applyFont="1" applyFill="1" applyBorder="1" applyAlignment="1">
      <alignment horizontal="center" vertical="top"/>
    </xf>
    <xf numFmtId="0" fontId="8" fillId="0" borderId="0" xfId="66" applyFont="1" applyFill="1" applyAlignment="1">
      <alignment vertical="top"/>
      <protection/>
    </xf>
    <xf numFmtId="0" fontId="8" fillId="0" borderId="0" xfId="66" applyFont="1" applyFill="1" applyAlignment="1">
      <alignment horizontal="center" vertical="top"/>
      <protection/>
    </xf>
    <xf numFmtId="191" fontId="8" fillId="0" borderId="0" xfId="47" applyNumberFormat="1" applyFont="1" applyFill="1" applyAlignment="1">
      <alignment vertical="top"/>
    </xf>
    <xf numFmtId="191" fontId="8" fillId="0" borderId="0" xfId="47" applyNumberFormat="1" applyFont="1" applyFill="1" applyAlignment="1">
      <alignment horizontal="center" vertical="top"/>
    </xf>
    <xf numFmtId="188" fontId="8" fillId="0" borderId="0" xfId="42" applyNumberFormat="1" applyFont="1" applyFill="1" applyAlignment="1">
      <alignment vertical="top"/>
    </xf>
    <xf numFmtId="43" fontId="6" fillId="0" borderId="0" xfId="42" applyFont="1" applyFill="1" applyAlignment="1">
      <alignment vertical="top"/>
    </xf>
    <xf numFmtId="188" fontId="6" fillId="0" borderId="0" xfId="42" applyNumberFormat="1" applyFont="1" applyFill="1" applyAlignment="1">
      <alignment vertical="top"/>
    </xf>
    <xf numFmtId="43" fontId="9" fillId="0" borderId="0" xfId="42" applyFont="1" applyFill="1" applyAlignment="1">
      <alignment vertical="top"/>
    </xf>
    <xf numFmtId="0" fontId="9" fillId="0" borderId="0" xfId="66" applyFont="1" applyFill="1" applyAlignment="1">
      <alignment horizontal="center" vertical="top"/>
      <protection/>
    </xf>
    <xf numFmtId="0" fontId="9" fillId="0" borderId="0" xfId="66" applyFont="1" applyFill="1" applyAlignment="1">
      <alignment vertical="top" wrapText="1"/>
      <protection/>
    </xf>
    <xf numFmtId="191" fontId="8" fillId="0" borderId="0" xfId="66" applyNumberFormat="1" applyFont="1" applyFill="1" applyAlignment="1">
      <alignment vertical="top"/>
      <protection/>
    </xf>
    <xf numFmtId="1" fontId="14" fillId="0" borderId="0" xfId="66" applyNumberFormat="1" applyFont="1" applyFill="1" applyAlignment="1">
      <alignment horizontal="center"/>
      <protection/>
    </xf>
    <xf numFmtId="1" fontId="14" fillId="0" borderId="0" xfId="45" applyNumberFormat="1" applyFont="1" applyFill="1" applyAlignment="1">
      <alignment horizontal="center"/>
    </xf>
    <xf numFmtId="1" fontId="14" fillId="0" borderId="0" xfId="45" applyNumberFormat="1" applyFont="1" applyFill="1" applyAlignment="1">
      <alignment horizontal="center" wrapText="1"/>
    </xf>
    <xf numFmtId="1" fontId="14" fillId="0" borderId="0" xfId="66" applyNumberFormat="1" applyFont="1" applyFill="1" applyAlignment="1">
      <alignment horizontal="center" wrapText="1"/>
      <protection/>
    </xf>
    <xf numFmtId="1" fontId="14" fillId="0" borderId="0" xfId="42" applyNumberFormat="1" applyFont="1" applyFill="1" applyAlignment="1">
      <alignment horizontal="center"/>
    </xf>
    <xf numFmtId="1" fontId="16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" fontId="16" fillId="0" borderId="0" xfId="66" applyNumberFormat="1" applyFont="1" applyFill="1" applyAlignment="1">
      <alignment horizontal="center"/>
      <protection/>
    </xf>
    <xf numFmtId="0" fontId="9" fillId="0" borderId="27" xfId="66" applyFont="1" applyFill="1" applyBorder="1" applyAlignment="1">
      <alignment vertical="center"/>
      <protection/>
    </xf>
    <xf numFmtId="1" fontId="9" fillId="0" borderId="27" xfId="66" applyNumberFormat="1" applyFont="1" applyFill="1" applyBorder="1" applyAlignment="1">
      <alignment vertical="center"/>
      <protection/>
    </xf>
    <xf numFmtId="0" fontId="5" fillId="0" borderId="27" xfId="66" applyFont="1" applyFill="1" applyBorder="1" applyAlignment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191" fontId="9" fillId="0" borderId="10" xfId="45" applyNumberFormat="1" applyFont="1" applyFill="1" applyBorder="1" applyAlignment="1">
      <alignment horizontal="center" vertical="center"/>
    </xf>
    <xf numFmtId="0" fontId="9" fillId="0" borderId="10" xfId="66" applyFont="1" applyFill="1" applyBorder="1" applyAlignment="1">
      <alignment horizontal="center" vertical="center" wrapText="1"/>
      <protection/>
    </xf>
    <xf numFmtId="1" fontId="9" fillId="0" borderId="10" xfId="45" applyNumberFormat="1" applyFont="1" applyFill="1" applyBorder="1" applyAlignment="1">
      <alignment horizontal="center" vertical="center"/>
    </xf>
    <xf numFmtId="191" fontId="9" fillId="0" borderId="10" xfId="45" applyNumberFormat="1" applyFont="1" applyFill="1" applyBorder="1" applyAlignment="1">
      <alignment horizontal="center" vertical="center" wrapText="1"/>
    </xf>
    <xf numFmtId="43" fontId="8" fillId="0" borderId="10" xfId="42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top" wrapText="1"/>
    </xf>
    <xf numFmtId="43" fontId="8" fillId="0" borderId="22" xfId="42" applyFont="1" applyFill="1" applyBorder="1" applyAlignment="1">
      <alignment horizontal="center" vertical="top" wrapText="1"/>
    </xf>
    <xf numFmtId="191" fontId="8" fillId="0" borderId="22" xfId="42" applyNumberFormat="1" applyFont="1" applyFill="1" applyBorder="1" applyAlignment="1">
      <alignment vertical="top" wrapText="1"/>
    </xf>
    <xf numFmtId="191" fontId="8" fillId="0" borderId="22" xfId="42" applyNumberFormat="1" applyFont="1" applyFill="1" applyBorder="1" applyAlignment="1">
      <alignment horizontal="center" vertical="top" wrapText="1"/>
    </xf>
    <xf numFmtId="4" fontId="8" fillId="0" borderId="22" xfId="42" applyNumberFormat="1" applyFont="1" applyFill="1" applyBorder="1" applyAlignment="1">
      <alignment vertical="top" wrapText="1"/>
    </xf>
    <xf numFmtId="43" fontId="8" fillId="0" borderId="22" xfId="42" applyFont="1" applyFill="1" applyBorder="1" applyAlignment="1">
      <alignment vertical="justify" wrapText="1"/>
    </xf>
    <xf numFmtId="43" fontId="8" fillId="0" borderId="22" xfId="48" applyFont="1" applyFill="1" applyBorder="1" applyAlignment="1">
      <alignment vertical="justify" wrapText="1"/>
    </xf>
    <xf numFmtId="197" fontId="58" fillId="0" borderId="20" xfId="49" applyNumberFormat="1" applyFont="1" applyFill="1" applyBorder="1" applyAlignment="1">
      <alignment horizontal="center" vertical="top"/>
    </xf>
    <xf numFmtId="0" fontId="8" fillId="0" borderId="13" xfId="45" applyNumberFormat="1" applyFont="1" applyFill="1" applyBorder="1" applyAlignment="1">
      <alignment vertical="center" wrapText="1"/>
    </xf>
    <xf numFmtId="0" fontId="8" fillId="0" borderId="13" xfId="66" applyFont="1" applyFill="1" applyBorder="1" applyAlignment="1">
      <alignment horizontal="center" vertical="center" wrapText="1"/>
      <protection/>
    </xf>
    <xf numFmtId="191" fontId="8" fillId="0" borderId="13" xfId="66" applyNumberFormat="1" applyFont="1" applyFill="1" applyBorder="1" applyAlignment="1">
      <alignment horizontal="center" vertical="center" wrapText="1"/>
      <protection/>
    </xf>
    <xf numFmtId="0" fontId="8" fillId="0" borderId="30" xfId="66" applyFont="1" applyFill="1" applyBorder="1">
      <alignment/>
      <protection/>
    </xf>
    <xf numFmtId="43" fontId="9" fillId="0" borderId="13" xfId="66" applyNumberFormat="1" applyFont="1" applyFill="1" applyBorder="1">
      <alignment/>
      <protection/>
    </xf>
    <xf numFmtId="1" fontId="8" fillId="0" borderId="31" xfId="66" applyNumberFormat="1" applyFont="1" applyFill="1" applyBorder="1">
      <alignment/>
      <protection/>
    </xf>
    <xf numFmtId="43" fontId="8" fillId="0" borderId="13" xfId="42" applyFont="1" applyFill="1" applyBorder="1" applyAlignment="1">
      <alignment vertical="top"/>
    </xf>
    <xf numFmtId="191" fontId="9" fillId="0" borderId="13" xfId="46" applyNumberFormat="1" applyFont="1" applyFill="1" applyBorder="1" applyAlignment="1">
      <alignment horizontal="center" vertical="top" wrapText="1"/>
    </xf>
    <xf numFmtId="43" fontId="9" fillId="0" borderId="13" xfId="48" applyFont="1" applyFill="1" applyBorder="1" applyAlignment="1">
      <alignment horizontal="center" vertical="top" wrapText="1"/>
    </xf>
    <xf numFmtId="43" fontId="8" fillId="0" borderId="13" xfId="42" applyFont="1" applyFill="1" applyBorder="1" applyAlignment="1">
      <alignment vertical="center"/>
    </xf>
    <xf numFmtId="188" fontId="8" fillId="0" borderId="13" xfId="42" applyNumberFormat="1" applyFont="1" applyFill="1" applyBorder="1" applyAlignment="1">
      <alignment vertical="center"/>
    </xf>
    <xf numFmtId="0" fontId="8" fillId="0" borderId="0" xfId="66" applyFont="1" applyFill="1">
      <alignment/>
      <protection/>
    </xf>
    <xf numFmtId="43" fontId="8" fillId="0" borderId="0" xfId="42" applyFont="1" applyFill="1" applyBorder="1" applyAlignment="1">
      <alignment vertical="center"/>
    </xf>
    <xf numFmtId="43" fontId="9" fillId="0" borderId="0" xfId="42" applyFont="1" applyFill="1" applyBorder="1" applyAlignment="1">
      <alignment horizontal="left" vertical="top"/>
    </xf>
    <xf numFmtId="1" fontId="8" fillId="0" borderId="0" xfId="45" applyNumberFormat="1" applyFont="1" applyFill="1" applyBorder="1" applyAlignment="1">
      <alignment vertical="center" wrapText="1"/>
    </xf>
    <xf numFmtId="0" fontId="8" fillId="0" borderId="0" xfId="66" applyFont="1" applyFill="1" applyBorder="1" applyAlignment="1">
      <alignment horizontal="center" vertical="center" wrapText="1"/>
      <protection/>
    </xf>
    <xf numFmtId="43" fontId="6" fillId="0" borderId="0" xfId="42" applyFont="1" applyFill="1" applyAlignment="1">
      <alignment/>
    </xf>
    <xf numFmtId="188" fontId="6" fillId="0" borderId="0" xfId="42" applyNumberFormat="1" applyFont="1" applyFill="1" applyAlignment="1">
      <alignment/>
    </xf>
    <xf numFmtId="0" fontId="6" fillId="0" borderId="0" xfId="66" applyFont="1" applyFill="1">
      <alignment/>
      <protection/>
    </xf>
    <xf numFmtId="0" fontId="9" fillId="0" borderId="0" xfId="66" applyFont="1" applyFill="1">
      <alignment/>
      <protection/>
    </xf>
    <xf numFmtId="43" fontId="8" fillId="0" borderId="0" xfId="42" applyFont="1" applyFill="1" applyAlignment="1">
      <alignment/>
    </xf>
    <xf numFmtId="191" fontId="8" fillId="0" borderId="0" xfId="45" applyNumberFormat="1" applyFont="1" applyFill="1" applyAlignment="1">
      <alignment/>
    </xf>
    <xf numFmtId="1" fontId="8" fillId="0" borderId="0" xfId="45" applyNumberFormat="1" applyFont="1" applyFill="1" applyAlignment="1">
      <alignment wrapText="1"/>
    </xf>
    <xf numFmtId="0" fontId="8" fillId="0" borderId="0" xfId="66" applyFont="1" applyFill="1" applyAlignment="1">
      <alignment horizontal="center" wrapText="1"/>
      <protection/>
    </xf>
    <xf numFmtId="0" fontId="9" fillId="0" borderId="0" xfId="66" applyFont="1" applyFill="1" applyAlignment="1">
      <alignment horizontal="center"/>
      <protection/>
    </xf>
    <xf numFmtId="43" fontId="9" fillId="0" borderId="0" xfId="42" applyFont="1" applyFill="1" applyAlignment="1">
      <alignment horizontal="center"/>
    </xf>
    <xf numFmtId="43" fontId="9" fillId="0" borderId="0" xfId="42" applyFont="1" applyFill="1" applyAlignment="1">
      <alignment horizontal="center" vertical="top"/>
    </xf>
    <xf numFmtId="191" fontId="8" fillId="0" borderId="0" xfId="45" applyNumberFormat="1" applyFont="1" applyFill="1" applyAlignment="1">
      <alignment vertical="top"/>
    </xf>
    <xf numFmtId="1" fontId="8" fillId="0" borderId="0" xfId="45" applyNumberFormat="1" applyFont="1" applyFill="1" applyAlignment="1">
      <alignment vertical="top" wrapText="1"/>
    </xf>
    <xf numFmtId="0" fontId="8" fillId="0" borderId="0" xfId="66" applyFont="1" applyFill="1" applyAlignment="1">
      <alignment horizontal="center" vertical="top" wrapText="1"/>
      <protection/>
    </xf>
    <xf numFmtId="0" fontId="8" fillId="0" borderId="0" xfId="42" applyNumberFormat="1" applyFont="1" applyFill="1" applyAlignment="1">
      <alignment vertical="top"/>
    </xf>
    <xf numFmtId="43" fontId="8" fillId="0" borderId="0" xfId="66" applyNumberFormat="1" applyFont="1" applyFill="1">
      <alignment/>
      <protection/>
    </xf>
    <xf numFmtId="0" fontId="9" fillId="0" borderId="0" xfId="67" applyFont="1" applyFill="1" applyBorder="1" applyAlignment="1">
      <alignment horizontal="left" vertical="top"/>
      <protection/>
    </xf>
    <xf numFmtId="191" fontId="59" fillId="0" borderId="0" xfId="46" applyNumberFormat="1" applyFont="1" applyFill="1" applyAlignment="1">
      <alignment horizontal="center" vertical="top"/>
    </xf>
    <xf numFmtId="188" fontId="8" fillId="0" borderId="12" xfId="50" applyNumberFormat="1" applyFont="1" applyFill="1" applyBorder="1" applyAlignment="1">
      <alignment horizontal="right" vertical="top" wrapText="1"/>
    </xf>
    <xf numFmtId="0" fontId="8" fillId="0" borderId="12" xfId="55" applyNumberFormat="1" applyFont="1" applyFill="1" applyBorder="1" applyAlignment="1">
      <alignment horizontal="center" vertical="top" wrapText="1"/>
    </xf>
    <xf numFmtId="0" fontId="9" fillId="13" borderId="21" xfId="67" applyFont="1" applyFill="1" applyBorder="1" applyAlignment="1">
      <alignment vertical="center" wrapText="1"/>
      <protection/>
    </xf>
    <xf numFmtId="0" fontId="8" fillId="0" borderId="12" xfId="67" applyFont="1" applyFill="1" applyBorder="1" applyAlignment="1">
      <alignment horizontal="right" vertical="top" wrapText="1"/>
      <protection/>
    </xf>
    <xf numFmtId="0" fontId="8" fillId="0" borderId="12" xfId="67" applyFont="1" applyFill="1" applyBorder="1" applyAlignment="1">
      <alignment horizontal="center" vertical="top" wrapText="1"/>
      <protection/>
    </xf>
    <xf numFmtId="197" fontId="8" fillId="0" borderId="20" xfId="49" applyNumberFormat="1" applyFont="1" applyFill="1" applyBorder="1" applyAlignment="1">
      <alignment horizontal="center" vertical="top"/>
    </xf>
    <xf numFmtId="191" fontId="59" fillId="13" borderId="12" xfId="50" applyNumberFormat="1" applyFont="1" applyFill="1" applyBorder="1" applyAlignment="1">
      <alignment horizontal="center" vertical="top"/>
    </xf>
    <xf numFmtId="197" fontId="8" fillId="0" borderId="11" xfId="50" applyNumberFormat="1" applyFont="1" applyFill="1" applyBorder="1" applyAlignment="1">
      <alignment horizontal="center" vertical="top"/>
    </xf>
    <xf numFmtId="197" fontId="58" fillId="0" borderId="12" xfId="50" applyNumberFormat="1" applyFont="1" applyFill="1" applyBorder="1" applyAlignment="1">
      <alignment horizontal="center" vertical="top"/>
    </xf>
    <xf numFmtId="43" fontId="58" fillId="0" borderId="24" xfId="33" applyNumberFormat="1" applyFont="1" applyFill="1" applyBorder="1" applyAlignment="1">
      <alignment horizontal="center" vertical="top"/>
    </xf>
    <xf numFmtId="0" fontId="59" fillId="13" borderId="12" xfId="71" applyFont="1" applyFill="1" applyBorder="1" applyAlignment="1">
      <alignment horizontal="left" vertical="top" wrapText="1"/>
      <protection/>
    </xf>
    <xf numFmtId="3" fontId="58" fillId="13" borderId="12" xfId="70" applyNumberFormat="1" applyFont="1" applyFill="1" applyBorder="1" applyAlignment="1">
      <alignment horizontal="right" vertical="top" wrapText="1"/>
      <protection/>
    </xf>
    <xf numFmtId="0" fontId="58" fillId="13" borderId="12" xfId="70" applyFont="1" applyFill="1" applyBorder="1" applyAlignment="1">
      <alignment horizontal="center" vertical="top" wrapText="1"/>
      <protection/>
    </xf>
    <xf numFmtId="197" fontId="8" fillId="13" borderId="12" xfId="50" applyNumberFormat="1" applyFont="1" applyFill="1" applyBorder="1" applyAlignment="1">
      <alignment horizontal="center" vertical="top"/>
    </xf>
    <xf numFmtId="191" fontId="58" fillId="13" borderId="12" xfId="49" applyNumberFormat="1" applyFont="1" applyFill="1" applyBorder="1" applyAlignment="1">
      <alignment horizontal="center" vertical="top"/>
    </xf>
    <xf numFmtId="2" fontId="8" fillId="13" borderId="12" xfId="46" applyNumberFormat="1" applyFont="1" applyFill="1" applyBorder="1" applyAlignment="1">
      <alignment vertical="top"/>
    </xf>
    <xf numFmtId="43" fontId="8" fillId="13" borderId="12" xfId="42" applyFont="1" applyFill="1" applyBorder="1" applyAlignment="1">
      <alignment vertical="top"/>
    </xf>
    <xf numFmtId="0" fontId="8" fillId="0" borderId="20" xfId="71" applyFont="1" applyFill="1" applyBorder="1" applyAlignment="1">
      <alignment horizontal="left" vertical="top" wrapText="1"/>
      <protection/>
    </xf>
    <xf numFmtId="191" fontId="8" fillId="0" borderId="20" xfId="50" applyNumberFormat="1" applyFont="1" applyFill="1" applyBorder="1" applyAlignment="1">
      <alignment horizontal="center" vertical="top"/>
    </xf>
    <xf numFmtId="191" fontId="8" fillId="0" borderId="22" xfId="50" applyNumberFormat="1" applyFont="1" applyFill="1" applyBorder="1" applyAlignment="1">
      <alignment horizontal="center" vertical="top"/>
    </xf>
    <xf numFmtId="3" fontId="60" fillId="0" borderId="20" xfId="71" applyNumberFormat="1" applyFont="1" applyFill="1" applyBorder="1" applyAlignment="1">
      <alignment horizontal="right" vertical="top" wrapText="1"/>
      <protection/>
    </xf>
    <xf numFmtId="0" fontId="60" fillId="0" borderId="20" xfId="71" applyFont="1" applyFill="1" applyBorder="1" applyAlignment="1">
      <alignment horizontal="center" vertical="top" wrapText="1"/>
      <protection/>
    </xf>
    <xf numFmtId="191" fontId="8" fillId="0" borderId="20" xfId="50" applyNumberFormat="1" applyFont="1" applyFill="1" applyBorder="1" applyAlignment="1">
      <alignment horizontal="center" vertical="top" wrapText="1"/>
    </xf>
    <xf numFmtId="191" fontId="8" fillId="0" borderId="22" xfId="46" applyNumberFormat="1" applyFont="1" applyFill="1" applyBorder="1" applyAlignment="1">
      <alignment horizontal="center" vertical="top"/>
    </xf>
    <xf numFmtId="0" fontId="8" fillId="12" borderId="20" xfId="0" applyFont="1" applyFill="1" applyBorder="1" applyAlignment="1">
      <alignment vertical="justify" wrapText="1"/>
    </xf>
    <xf numFmtId="191" fontId="8" fillId="12" borderId="12" xfId="50" applyNumberFormat="1" applyFont="1" applyFill="1" applyBorder="1" applyAlignment="1">
      <alignment horizontal="center" vertical="top"/>
    </xf>
    <xf numFmtId="191" fontId="8" fillId="12" borderId="12" xfId="50" applyNumberFormat="1" applyFont="1" applyFill="1" applyBorder="1" applyAlignment="1">
      <alignment vertical="top"/>
    </xf>
    <xf numFmtId="188" fontId="8" fillId="12" borderId="12" xfId="50" applyNumberFormat="1" applyFont="1" applyFill="1" applyBorder="1" applyAlignment="1">
      <alignment horizontal="right" vertical="top" wrapText="1"/>
    </xf>
    <xf numFmtId="0" fontId="8" fillId="12" borderId="12" xfId="55" applyNumberFormat="1" applyFont="1" applyFill="1" applyBorder="1" applyAlignment="1">
      <alignment horizontal="center" vertical="top" wrapText="1"/>
    </xf>
    <xf numFmtId="2" fontId="8" fillId="12" borderId="12" xfId="46" applyNumberFormat="1" applyFont="1" applyFill="1" applyBorder="1" applyAlignment="1">
      <alignment vertical="top"/>
    </xf>
    <xf numFmtId="43" fontId="8" fillId="12" borderId="12" xfId="42" applyFont="1" applyFill="1" applyBorder="1" applyAlignment="1">
      <alignment vertical="top"/>
    </xf>
    <xf numFmtId="0" fontId="8" fillId="0" borderId="20" xfId="0" applyFont="1" applyFill="1" applyBorder="1" applyAlignment="1">
      <alignment vertical="top" wrapText="1"/>
    </xf>
    <xf numFmtId="43" fontId="8" fillId="0" borderId="12" xfId="42" applyFont="1" applyFill="1" applyBorder="1" applyAlignment="1">
      <alignment horizontal="left" vertical="top"/>
    </xf>
    <xf numFmtId="43" fontId="9" fillId="10" borderId="0" xfId="42" applyFont="1" applyFill="1" applyBorder="1" applyAlignment="1">
      <alignment vertical="top"/>
    </xf>
    <xf numFmtId="43" fontId="8" fillId="10" borderId="14" xfId="42" applyFont="1" applyFill="1" applyBorder="1" applyAlignment="1">
      <alignment vertical="center"/>
    </xf>
    <xf numFmtId="43" fontId="8" fillId="10" borderId="15" xfId="42" applyFont="1" applyFill="1" applyBorder="1" applyAlignment="1">
      <alignment vertical="center"/>
    </xf>
    <xf numFmtId="43" fontId="8" fillId="10" borderId="16" xfId="42" applyFont="1" applyFill="1" applyBorder="1" applyAlignment="1">
      <alignment vertical="center"/>
    </xf>
    <xf numFmtId="43" fontId="9" fillId="10" borderId="10" xfId="42" applyFont="1" applyFill="1" applyBorder="1" applyAlignment="1">
      <alignment horizontal="center" vertical="center" wrapText="1"/>
    </xf>
    <xf numFmtId="43" fontId="9" fillId="10" borderId="32" xfId="42" applyFont="1" applyFill="1" applyBorder="1" applyAlignment="1">
      <alignment horizontal="center" vertical="center" wrapText="1"/>
    </xf>
    <xf numFmtId="43" fontId="9" fillId="10" borderId="22" xfId="42" applyFont="1" applyFill="1" applyBorder="1" applyAlignment="1">
      <alignment horizontal="center" vertical="center" wrapText="1"/>
    </xf>
    <xf numFmtId="43" fontId="8" fillId="10" borderId="24" xfId="42" applyFont="1" applyFill="1" applyBorder="1" applyAlignment="1">
      <alignment vertical="center"/>
    </xf>
    <xf numFmtId="43" fontId="8" fillId="10" borderId="12" xfId="42" applyFont="1" applyFill="1" applyBorder="1" applyAlignment="1">
      <alignment vertical="center"/>
    </xf>
    <xf numFmtId="43" fontId="8" fillId="10" borderId="24" xfId="42" applyFont="1" applyFill="1" applyBorder="1" applyAlignment="1">
      <alignment horizontal="left" vertical="top"/>
    </xf>
    <xf numFmtId="43" fontId="8" fillId="10" borderId="12" xfId="42" applyFont="1" applyFill="1" applyBorder="1" applyAlignment="1">
      <alignment horizontal="left" vertical="top"/>
    </xf>
    <xf numFmtId="43" fontId="64" fillId="10" borderId="24" xfId="42" applyFont="1" applyFill="1" applyBorder="1" applyAlignment="1">
      <alignment vertical="top"/>
    </xf>
    <xf numFmtId="43" fontId="64" fillId="10" borderId="12" xfId="42" applyFont="1" applyFill="1" applyBorder="1" applyAlignment="1">
      <alignment vertical="top"/>
    </xf>
    <xf numFmtId="43" fontId="8" fillId="10" borderId="24" xfId="42" applyFont="1" applyFill="1" applyBorder="1" applyAlignment="1">
      <alignment vertical="top"/>
    </xf>
    <xf numFmtId="43" fontId="8" fillId="10" borderId="12" xfId="42" applyFont="1" applyFill="1" applyBorder="1" applyAlignment="1">
      <alignment vertical="top"/>
    </xf>
    <xf numFmtId="43" fontId="58" fillId="10" borderId="12" xfId="42" applyFont="1" applyFill="1" applyBorder="1" applyAlignment="1">
      <alignment vertical="top"/>
    </xf>
    <xf numFmtId="43" fontId="8" fillId="10" borderId="20" xfId="42" applyFont="1" applyFill="1" applyBorder="1" applyAlignment="1">
      <alignment vertical="top"/>
    </xf>
    <xf numFmtId="43" fontId="8" fillId="10" borderId="20" xfId="42" applyFont="1" applyFill="1" applyBorder="1" applyAlignment="1">
      <alignment/>
    </xf>
    <xf numFmtId="43" fontId="8" fillId="10" borderId="28" xfId="42" applyFont="1" applyFill="1" applyBorder="1" applyAlignment="1">
      <alignment vertical="top"/>
    </xf>
    <xf numFmtId="43" fontId="8" fillId="10" borderId="28" xfId="42" applyFont="1" applyFill="1" applyBorder="1" applyAlignment="1">
      <alignment/>
    </xf>
    <xf numFmtId="43" fontId="8" fillId="10" borderId="26" xfId="42" applyFont="1" applyFill="1" applyBorder="1" applyAlignment="1">
      <alignment vertical="top"/>
    </xf>
    <xf numFmtId="43" fontId="8" fillId="10" borderId="13" xfId="42" applyFont="1" applyFill="1" applyBorder="1" applyAlignment="1">
      <alignment vertical="top"/>
    </xf>
    <xf numFmtId="43" fontId="8" fillId="10" borderId="0" xfId="42" applyFont="1" applyFill="1" applyBorder="1" applyAlignment="1">
      <alignment vertical="top"/>
    </xf>
    <xf numFmtId="43" fontId="8" fillId="10" borderId="0" xfId="42" applyFont="1" applyFill="1" applyBorder="1" applyAlignment="1">
      <alignment/>
    </xf>
    <xf numFmtId="43" fontId="7" fillId="10" borderId="0" xfId="42" applyFont="1" applyFill="1" applyAlignment="1">
      <alignment/>
    </xf>
    <xf numFmtId="0" fontId="8" fillId="12" borderId="12" xfId="64" applyFont="1" applyFill="1" applyBorder="1" applyAlignment="1">
      <alignment horizontal="left" vertical="center" wrapText="1"/>
      <protection/>
    </xf>
    <xf numFmtId="3" fontId="58" fillId="12" borderId="12" xfId="50" applyNumberFormat="1" applyFont="1" applyFill="1" applyBorder="1" applyAlignment="1">
      <alignment horizontal="right" vertical="top" wrapText="1"/>
    </xf>
    <xf numFmtId="43" fontId="58" fillId="12" borderId="12" xfId="71" applyNumberFormat="1" applyFont="1" applyFill="1" applyBorder="1" applyAlignment="1">
      <alignment horizontal="center" vertical="top"/>
      <protection/>
    </xf>
    <xf numFmtId="197" fontId="8" fillId="12" borderId="12" xfId="50" applyNumberFormat="1" applyFont="1" applyFill="1" applyBorder="1" applyAlignment="1">
      <alignment horizontal="center" vertical="top" wrapText="1"/>
    </xf>
    <xf numFmtId="191" fontId="8" fillId="12" borderId="12" xfId="50" applyNumberFormat="1" applyFont="1" applyFill="1" applyBorder="1" applyAlignment="1">
      <alignment horizontal="center" vertical="top" wrapText="1"/>
    </xf>
    <xf numFmtId="188" fontId="8" fillId="0" borderId="12" xfId="42" applyNumberFormat="1" applyFont="1" applyFill="1" applyBorder="1" applyAlignment="1">
      <alignment horizontal="right" vertical="top"/>
    </xf>
    <xf numFmtId="188" fontId="8" fillId="0" borderId="12" xfId="42" applyNumberFormat="1" applyFont="1" applyFill="1" applyBorder="1" applyAlignment="1">
      <alignment vertical="top"/>
    </xf>
    <xf numFmtId="0" fontId="8" fillId="8" borderId="11" xfId="71" applyFont="1" applyFill="1" applyBorder="1" applyAlignment="1">
      <alignment horizontal="left" vertical="top" wrapText="1"/>
      <protection/>
    </xf>
    <xf numFmtId="191" fontId="8" fillId="8" borderId="24" xfId="50" applyNumberFormat="1" applyFont="1" applyFill="1" applyBorder="1" applyAlignment="1">
      <alignment horizontal="center" vertical="top"/>
    </xf>
    <xf numFmtId="43" fontId="8" fillId="8" borderId="24" xfId="37" applyNumberFormat="1" applyFont="1" applyFill="1" applyBorder="1" applyAlignment="1">
      <alignment vertical="justify"/>
      <protection/>
    </xf>
    <xf numFmtId="3" fontId="58" fillId="8" borderId="12" xfId="71" applyNumberFormat="1" applyFont="1" applyFill="1" applyBorder="1" applyAlignment="1">
      <alignment horizontal="right" vertical="top" wrapText="1"/>
      <protection/>
    </xf>
    <xf numFmtId="0" fontId="58" fillId="8" borderId="12" xfId="71" applyFont="1" applyFill="1" applyBorder="1" applyAlignment="1">
      <alignment horizontal="center" vertical="top" wrapText="1"/>
      <protection/>
    </xf>
    <xf numFmtId="191" fontId="8" fillId="8" borderId="12" xfId="50" applyNumberFormat="1" applyFont="1" applyFill="1" applyBorder="1" applyAlignment="1">
      <alignment horizontal="center" vertical="top" wrapText="1"/>
    </xf>
    <xf numFmtId="0" fontId="8" fillId="8" borderId="12" xfId="71" applyFont="1" applyFill="1" applyBorder="1" applyAlignment="1">
      <alignment horizontal="left" vertical="top" wrapText="1"/>
      <protection/>
    </xf>
    <xf numFmtId="191" fontId="8" fillId="8" borderId="12" xfId="50" applyNumberFormat="1" applyFont="1" applyFill="1" applyBorder="1" applyAlignment="1">
      <alignment horizontal="center" vertical="top"/>
    </xf>
    <xf numFmtId="43" fontId="8" fillId="8" borderId="12" xfId="37" applyNumberFormat="1" applyFont="1" applyFill="1" applyBorder="1" applyAlignment="1">
      <alignment horizontal="center" vertical="top"/>
      <protection/>
    </xf>
    <xf numFmtId="197" fontId="8" fillId="0" borderId="22" xfId="50" applyNumberFormat="1" applyFont="1" applyFill="1" applyBorder="1" applyAlignment="1">
      <alignment horizontal="center" vertical="top"/>
    </xf>
    <xf numFmtId="197" fontId="8" fillId="0" borderId="11" xfId="67" applyNumberFormat="1" applyFont="1" applyFill="1" applyBorder="1" applyAlignment="1">
      <alignment/>
      <protection/>
    </xf>
    <xf numFmtId="197" fontId="8" fillId="0" borderId="12" xfId="67" applyNumberFormat="1" applyFont="1" applyFill="1" applyBorder="1" applyAlignment="1">
      <alignment horizontal="center" vertical="top"/>
      <protection/>
    </xf>
    <xf numFmtId="0" fontId="9" fillId="0" borderId="12" xfId="71" applyFont="1" applyFill="1" applyBorder="1" applyAlignment="1">
      <alignment horizontal="left" vertical="top" wrapText="1"/>
      <protection/>
    </xf>
    <xf numFmtId="0" fontId="61" fillId="0" borderId="22" xfId="67" applyFont="1" applyFill="1" applyBorder="1" applyAlignment="1">
      <alignment horizontal="left" vertical="top" wrapText="1"/>
      <protection/>
    </xf>
    <xf numFmtId="43" fontId="8" fillId="0" borderId="22" xfId="33" applyNumberFormat="1" applyFont="1" applyFill="1" applyBorder="1" applyAlignment="1">
      <alignment vertical="top"/>
    </xf>
    <xf numFmtId="197" fontId="8" fillId="0" borderId="22" xfId="67" applyNumberFormat="1" applyFont="1" applyFill="1" applyBorder="1" applyAlignment="1">
      <alignment vertical="top"/>
      <protection/>
    </xf>
    <xf numFmtId="43" fontId="8" fillId="0" borderId="22" xfId="67" applyNumberFormat="1" applyFont="1" applyFill="1" applyBorder="1" applyAlignment="1">
      <alignment horizontal="center" vertical="top"/>
      <protection/>
    </xf>
    <xf numFmtId="191" fontId="8" fillId="0" borderId="22" xfId="46" applyNumberFormat="1" applyFont="1" applyFill="1" applyBorder="1" applyAlignment="1">
      <alignment horizontal="right" vertical="top"/>
    </xf>
    <xf numFmtId="0" fontId="8" fillId="0" borderId="22" xfId="67" applyFont="1" applyFill="1" applyBorder="1">
      <alignment/>
      <protection/>
    </xf>
    <xf numFmtId="2" fontId="8" fillId="0" borderId="22" xfId="46" applyNumberFormat="1" applyFont="1" applyFill="1" applyBorder="1" applyAlignment="1">
      <alignment vertical="top"/>
    </xf>
    <xf numFmtId="0" fontId="9" fillId="11" borderId="12" xfId="71" applyFont="1" applyFill="1" applyBorder="1" applyAlignment="1">
      <alignment horizontal="left" vertical="top" wrapText="1"/>
      <protection/>
    </xf>
    <xf numFmtId="191" fontId="11" fillId="11" borderId="12" xfId="33" applyNumberFormat="1" applyFont="1" applyFill="1" applyBorder="1" applyAlignment="1">
      <alignment horizontal="center" vertical="top"/>
    </xf>
    <xf numFmtId="3" fontId="8" fillId="11" borderId="12" xfId="0" applyNumberFormat="1" applyFont="1" applyFill="1" applyBorder="1" applyAlignment="1">
      <alignment horizontal="right" wrapText="1"/>
    </xf>
    <xf numFmtId="0" fontId="8" fillId="11" borderId="12" xfId="0" applyFont="1" applyFill="1" applyBorder="1" applyAlignment="1">
      <alignment horizontal="center" wrapText="1"/>
    </xf>
    <xf numFmtId="191" fontId="8" fillId="11" borderId="21" xfId="46" applyNumberFormat="1" applyFont="1" applyFill="1" applyBorder="1" applyAlignment="1">
      <alignment/>
    </xf>
    <xf numFmtId="191" fontId="58" fillId="0" borderId="12" xfId="33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 horizontal="right" vertical="top" wrapText="1"/>
    </xf>
    <xf numFmtId="197" fontId="8" fillId="0" borderId="12" xfId="67" applyNumberFormat="1" applyFont="1" applyFill="1" applyBorder="1" applyAlignment="1">
      <alignment vertical="top"/>
      <protection/>
    </xf>
    <xf numFmtId="43" fontId="59" fillId="13" borderId="12" xfId="33" applyNumberFormat="1" applyFont="1" applyFill="1" applyBorder="1" applyAlignment="1">
      <alignment horizontal="center" vertical="center" wrapText="1"/>
    </xf>
    <xf numFmtId="191" fontId="60" fillId="0" borderId="12" xfId="50" applyNumberFormat="1" applyFont="1" applyFill="1" applyBorder="1" applyAlignment="1">
      <alignment horizontal="center" vertical="top"/>
    </xf>
    <xf numFmtId="43" fontId="60" fillId="0" borderId="12" xfId="33" applyNumberFormat="1" applyFont="1" applyFill="1" applyBorder="1" applyAlignment="1">
      <alignment horizontal="center" vertical="top" wrapText="1"/>
    </xf>
    <xf numFmtId="43" fontId="9" fillId="0" borderId="13" xfId="33" applyNumberFormat="1" applyFont="1" applyFill="1" applyBorder="1" applyAlignment="1">
      <alignment vertical="top"/>
    </xf>
    <xf numFmtId="43" fontId="59" fillId="0" borderId="13" xfId="33" applyNumberFormat="1" applyFont="1" applyFill="1" applyBorder="1" applyAlignment="1">
      <alignment vertical="top"/>
    </xf>
    <xf numFmtId="0" fontId="58" fillId="0" borderId="22" xfId="0" applyFont="1" applyFill="1" applyBorder="1" applyAlignment="1">
      <alignment horizontal="center" vertical="top" wrapText="1"/>
    </xf>
    <xf numFmtId="0" fontId="58" fillId="0" borderId="12" xfId="66" applyFont="1" applyFill="1" applyBorder="1" applyAlignment="1">
      <alignment vertical="top" wrapText="1"/>
      <protection/>
    </xf>
    <xf numFmtId="43" fontId="58" fillId="0" borderId="12" xfId="66" applyNumberFormat="1" applyFont="1" applyFill="1" applyBorder="1" applyAlignment="1">
      <alignment horizontal="center" vertical="top"/>
      <protection/>
    </xf>
    <xf numFmtId="0" fontId="58" fillId="0" borderId="12" xfId="46" applyNumberFormat="1" applyFont="1" applyFill="1" applyBorder="1" applyAlignment="1">
      <alignment horizontal="center" vertical="top"/>
    </xf>
    <xf numFmtId="0" fontId="58" fillId="0" borderId="22" xfId="66" applyFont="1" applyFill="1" applyBorder="1" applyAlignment="1">
      <alignment vertical="top" wrapText="1"/>
      <protection/>
    </xf>
    <xf numFmtId="43" fontId="58" fillId="0" borderId="22" xfId="66" applyNumberFormat="1" applyFont="1" applyFill="1" applyBorder="1" applyAlignment="1">
      <alignment horizontal="center" vertical="top"/>
      <protection/>
    </xf>
    <xf numFmtId="197" fontId="58" fillId="0" borderId="22" xfId="46" applyNumberFormat="1" applyFont="1" applyFill="1" applyBorder="1" applyAlignment="1">
      <alignment vertical="top"/>
    </xf>
    <xf numFmtId="0" fontId="58" fillId="0" borderId="22" xfId="46" applyNumberFormat="1" applyFont="1" applyFill="1" applyBorder="1" applyAlignment="1">
      <alignment horizontal="center" vertical="top"/>
    </xf>
    <xf numFmtId="191" fontId="58" fillId="0" borderId="22" xfId="46" applyNumberFormat="1" applyFont="1" applyFill="1" applyBorder="1" applyAlignment="1">
      <alignment vertical="top"/>
    </xf>
    <xf numFmtId="197" fontId="58" fillId="0" borderId="28" xfId="46" applyNumberFormat="1" applyFont="1" applyFill="1" applyBorder="1" applyAlignment="1">
      <alignment vertical="top"/>
    </xf>
    <xf numFmtId="191" fontId="58" fillId="0" borderId="28" xfId="46" applyNumberFormat="1" applyFont="1" applyFill="1" applyBorder="1" applyAlignment="1">
      <alignment vertical="top"/>
    </xf>
    <xf numFmtId="0" fontId="58" fillId="8" borderId="12" xfId="0" applyFont="1" applyFill="1" applyBorder="1" applyAlignment="1">
      <alignment vertical="top" wrapText="1"/>
    </xf>
    <xf numFmtId="191" fontId="58" fillId="8" borderId="12" xfId="42" applyNumberFormat="1" applyFont="1" applyFill="1" applyBorder="1" applyAlignment="1">
      <alignment vertical="top"/>
    </xf>
    <xf numFmtId="191" fontId="58" fillId="8" borderId="20" xfId="42" applyNumberFormat="1" applyFont="1" applyFill="1" applyBorder="1" applyAlignment="1">
      <alignment horizontal="left" vertical="top"/>
    </xf>
    <xf numFmtId="197" fontId="58" fillId="8" borderId="12" xfId="42" applyNumberFormat="1" applyFont="1" applyFill="1" applyBorder="1" applyAlignment="1">
      <alignment horizontal="center" vertical="top" wrapText="1"/>
    </xf>
    <xf numFmtId="0" fontId="58" fillId="8" borderId="12" xfId="0" applyFont="1" applyFill="1" applyBorder="1" applyAlignment="1">
      <alignment horizontal="center" vertical="top" wrapText="1"/>
    </xf>
    <xf numFmtId="191" fontId="58" fillId="8" borderId="20" xfId="42" applyNumberFormat="1" applyFont="1" applyFill="1" applyBorder="1" applyAlignment="1">
      <alignment horizontal="left" vertical="top" wrapText="1"/>
    </xf>
    <xf numFmtId="0" fontId="58" fillId="8" borderId="12" xfId="0" applyFont="1" applyFill="1" applyBorder="1" applyAlignment="1">
      <alignment vertical="justify" wrapText="1"/>
    </xf>
    <xf numFmtId="43" fontId="58" fillId="8" borderId="12" xfId="42" applyFont="1" applyFill="1" applyBorder="1" applyAlignment="1">
      <alignment vertical="top"/>
    </xf>
    <xf numFmtId="43" fontId="58" fillId="8" borderId="20" xfId="42" applyFont="1" applyFill="1" applyBorder="1" applyAlignment="1">
      <alignment horizontal="left" vertical="top"/>
    </xf>
    <xf numFmtId="197" fontId="58" fillId="8" borderId="12" xfId="42" applyNumberFormat="1" applyFont="1" applyFill="1" applyBorder="1" applyAlignment="1">
      <alignment horizontal="center" vertical="top"/>
    </xf>
    <xf numFmtId="0" fontId="58" fillId="8" borderId="12" xfId="66" applyFont="1" applyFill="1" applyBorder="1" applyAlignment="1">
      <alignment vertical="top" wrapText="1"/>
      <protection/>
    </xf>
    <xf numFmtId="43" fontId="58" fillId="8" borderId="12" xfId="66" applyNumberFormat="1" applyFont="1" applyFill="1" applyBorder="1" applyAlignment="1">
      <alignment horizontal="center" vertical="top"/>
      <protection/>
    </xf>
    <xf numFmtId="197" fontId="58" fillId="8" borderId="12" xfId="46" applyNumberFormat="1" applyFont="1" applyFill="1" applyBorder="1" applyAlignment="1">
      <alignment vertical="top"/>
    </xf>
    <xf numFmtId="0" fontId="58" fillId="8" borderId="12" xfId="46" applyNumberFormat="1" applyFont="1" applyFill="1" applyBorder="1" applyAlignment="1">
      <alignment horizontal="center" vertical="top"/>
    </xf>
    <xf numFmtId="191" fontId="58" fillId="8" borderId="12" xfId="46" applyNumberFormat="1" applyFont="1" applyFill="1" applyBorder="1" applyAlignment="1">
      <alignment vertical="top"/>
    </xf>
    <xf numFmtId="0" fontId="58" fillId="8" borderId="22" xfId="66" applyFont="1" applyFill="1" applyBorder="1" applyAlignment="1">
      <alignment vertical="top" wrapText="1"/>
      <protection/>
    </xf>
    <xf numFmtId="43" fontId="58" fillId="8" borderId="22" xfId="66" applyNumberFormat="1" applyFont="1" applyFill="1" applyBorder="1" applyAlignment="1">
      <alignment horizontal="center" vertical="top"/>
      <protection/>
    </xf>
    <xf numFmtId="197" fontId="58" fillId="8" borderId="22" xfId="46" applyNumberFormat="1" applyFont="1" applyFill="1" applyBorder="1" applyAlignment="1">
      <alignment vertical="top"/>
    </xf>
    <xf numFmtId="0" fontId="58" fillId="8" borderId="22" xfId="46" applyNumberFormat="1" applyFont="1" applyFill="1" applyBorder="1" applyAlignment="1">
      <alignment horizontal="center" vertical="top"/>
    </xf>
    <xf numFmtId="0" fontId="58" fillId="0" borderId="22" xfId="70" applyFont="1" applyFill="1" applyBorder="1" applyAlignment="1">
      <alignment horizontal="center" vertical="top"/>
      <protection/>
    </xf>
    <xf numFmtId="191" fontId="58" fillId="0" borderId="12" xfId="42" applyNumberFormat="1" applyFont="1" applyFill="1" applyBorder="1" applyAlignment="1">
      <alignment horizontal="left" vertical="top"/>
    </xf>
    <xf numFmtId="191" fontId="58" fillId="0" borderId="12" xfId="42" applyNumberFormat="1" applyFont="1" applyFill="1" applyBorder="1" applyAlignment="1">
      <alignment horizontal="left" vertical="top" wrapText="1"/>
    </xf>
    <xf numFmtId="191" fontId="58" fillId="8" borderId="12" xfId="42" applyNumberFormat="1" applyFont="1" applyFill="1" applyBorder="1" applyAlignment="1">
      <alignment horizontal="left" vertical="top"/>
    </xf>
    <xf numFmtId="191" fontId="58" fillId="8" borderId="12" xfId="42" applyNumberFormat="1" applyFont="1" applyFill="1" applyBorder="1" applyAlignment="1">
      <alignment horizontal="left" vertical="top" wrapText="1"/>
    </xf>
    <xf numFmtId="191" fontId="58" fillId="8" borderId="22" xfId="42" applyNumberFormat="1" applyFont="1" applyFill="1" applyBorder="1" applyAlignment="1">
      <alignment horizontal="left" vertical="top"/>
    </xf>
    <xf numFmtId="191" fontId="58" fillId="8" borderId="22" xfId="42" applyNumberFormat="1" applyFont="1" applyFill="1" applyBorder="1" applyAlignment="1">
      <alignment horizontal="left" vertical="top" wrapText="1"/>
    </xf>
    <xf numFmtId="43" fontId="65" fillId="0" borderId="33" xfId="53" applyFont="1" applyFill="1" applyBorder="1" applyAlignment="1">
      <alignment horizontal="center" vertical="top" wrapText="1"/>
    </xf>
    <xf numFmtId="43" fontId="65" fillId="0" borderId="12" xfId="53" applyFont="1" applyFill="1" applyBorder="1" applyAlignment="1">
      <alignment horizontal="center" vertical="top" wrapText="1"/>
    </xf>
    <xf numFmtId="43" fontId="48" fillId="13" borderId="13" xfId="53" applyFont="1" applyFill="1" applyBorder="1" applyAlignment="1">
      <alignment/>
    </xf>
    <xf numFmtId="43" fontId="65" fillId="0" borderId="20" xfId="53" applyFont="1" applyFill="1" applyBorder="1" applyAlignment="1">
      <alignment horizontal="center" vertical="top" wrapText="1"/>
    </xf>
    <xf numFmtId="43" fontId="65" fillId="13" borderId="13" xfId="53" applyFont="1" applyFill="1" applyBorder="1" applyAlignment="1">
      <alignment horizontal="center" vertical="top" wrapText="1"/>
    </xf>
    <xf numFmtId="188" fontId="8" fillId="0" borderId="22" xfId="42" applyNumberFormat="1" applyFont="1" applyFill="1" applyBorder="1" applyAlignment="1">
      <alignment vertical="top" wrapText="1"/>
    </xf>
    <xf numFmtId="188" fontId="8" fillId="0" borderId="22" xfId="42" applyNumberFormat="1" applyFont="1" applyFill="1" applyBorder="1" applyAlignment="1">
      <alignment horizontal="center" vertical="top" wrapText="1"/>
    </xf>
    <xf numFmtId="197" fontId="8" fillId="0" borderId="12" xfId="46" applyNumberFormat="1" applyFont="1" applyFill="1" applyBorder="1" applyAlignment="1">
      <alignment horizontal="center" vertical="top"/>
    </xf>
    <xf numFmtId="191" fontId="58" fillId="0" borderId="28" xfId="49" applyNumberFormat="1" applyFont="1" applyFill="1" applyBorder="1" applyAlignment="1">
      <alignment horizontal="center" vertical="top"/>
    </xf>
    <xf numFmtId="0" fontId="58" fillId="0" borderId="28" xfId="0" applyFont="1" applyFill="1" applyBorder="1" applyAlignment="1">
      <alignment horizontal="center" vertical="top"/>
    </xf>
    <xf numFmtId="191" fontId="58" fillId="0" borderId="28" xfId="46" applyNumberFormat="1" applyFont="1" applyFill="1" applyBorder="1" applyAlignment="1">
      <alignment horizontal="center" vertical="top"/>
    </xf>
    <xf numFmtId="188" fontId="8" fillId="0" borderId="28" xfId="42" applyNumberFormat="1" applyFont="1" applyFill="1" applyBorder="1" applyAlignment="1">
      <alignment vertical="top" wrapText="1"/>
    </xf>
    <xf numFmtId="188" fontId="8" fillId="0" borderId="28" xfId="42" applyNumberFormat="1" applyFont="1" applyFill="1" applyBorder="1" applyAlignment="1">
      <alignment horizontal="center" vertical="top" wrapText="1"/>
    </xf>
    <xf numFmtId="0" fontId="8" fillId="12" borderId="12" xfId="0" applyFont="1" applyFill="1" applyBorder="1" applyAlignment="1">
      <alignment horizontal="left" vertical="top" wrapText="1"/>
    </xf>
    <xf numFmtId="191" fontId="8" fillId="12" borderId="12" xfId="46" applyNumberFormat="1" applyFont="1" applyFill="1" applyBorder="1" applyAlignment="1">
      <alignment vertical="top"/>
    </xf>
    <xf numFmtId="197" fontId="8" fillId="12" borderId="12" xfId="46" applyNumberFormat="1" applyFont="1" applyFill="1" applyBorder="1" applyAlignment="1">
      <alignment horizontal="center" vertical="top"/>
    </xf>
    <xf numFmtId="43" fontId="8" fillId="12" borderId="12" xfId="42" applyFont="1" applyFill="1" applyBorder="1" applyAlignment="1">
      <alignment horizontal="center" vertical="top"/>
    </xf>
    <xf numFmtId="191" fontId="8" fillId="12" borderId="12" xfId="46" applyNumberFormat="1" applyFont="1" applyFill="1" applyBorder="1" applyAlignment="1">
      <alignment horizontal="center" vertical="top"/>
    </xf>
    <xf numFmtId="188" fontId="8" fillId="12" borderId="12" xfId="42" applyNumberFormat="1" applyFont="1" applyFill="1" applyBorder="1" applyAlignment="1">
      <alignment vertical="top" wrapText="1"/>
    </xf>
    <xf numFmtId="188" fontId="8" fillId="12" borderId="12" xfId="42" applyNumberFormat="1" applyFont="1" applyFill="1" applyBorder="1" applyAlignment="1">
      <alignment horizontal="center" vertical="top" wrapText="1"/>
    </xf>
    <xf numFmtId="0" fontId="8" fillId="12" borderId="12" xfId="0" applyFont="1" applyFill="1" applyBorder="1" applyAlignment="1">
      <alignment horizontal="center" vertical="top"/>
    </xf>
    <xf numFmtId="0" fontId="58" fillId="12" borderId="12" xfId="0" applyFont="1" applyFill="1" applyBorder="1" applyAlignment="1">
      <alignment horizontal="left" vertical="top" wrapText="1"/>
    </xf>
    <xf numFmtId="191" fontId="58" fillId="12" borderId="12" xfId="49" applyNumberFormat="1" applyFont="1" applyFill="1" applyBorder="1" applyAlignment="1">
      <alignment horizontal="center" vertical="top"/>
    </xf>
    <xf numFmtId="191" fontId="58" fillId="12" borderId="12" xfId="46" applyNumberFormat="1" applyFont="1" applyFill="1" applyBorder="1" applyAlignment="1">
      <alignment vertical="top"/>
    </xf>
    <xf numFmtId="197" fontId="58" fillId="12" borderId="12" xfId="46" applyNumberFormat="1" applyFont="1" applyFill="1" applyBorder="1" applyAlignment="1">
      <alignment vertical="top"/>
    </xf>
    <xf numFmtId="0" fontId="58" fillId="12" borderId="12" xfId="0" applyFont="1" applyFill="1" applyBorder="1" applyAlignment="1">
      <alignment horizontal="center" vertical="top"/>
    </xf>
    <xf numFmtId="0" fontId="58" fillId="12" borderId="28" xfId="0" applyFont="1" applyFill="1" applyBorder="1" applyAlignment="1">
      <alignment horizontal="left" vertical="top" wrapText="1"/>
    </xf>
    <xf numFmtId="191" fontId="58" fillId="12" borderId="28" xfId="49" applyNumberFormat="1" applyFont="1" applyFill="1" applyBorder="1" applyAlignment="1">
      <alignment horizontal="center" vertical="top"/>
    </xf>
    <xf numFmtId="191" fontId="58" fillId="12" borderId="28" xfId="46" applyNumberFormat="1" applyFont="1" applyFill="1" applyBorder="1" applyAlignment="1">
      <alignment vertical="top"/>
    </xf>
    <xf numFmtId="197" fontId="58" fillId="12" borderId="28" xfId="46" applyNumberFormat="1" applyFont="1" applyFill="1" applyBorder="1" applyAlignment="1">
      <alignment vertical="top"/>
    </xf>
    <xf numFmtId="0" fontId="58" fillId="12" borderId="28" xfId="0" applyFont="1" applyFill="1" applyBorder="1" applyAlignment="1">
      <alignment horizontal="center" vertical="top"/>
    </xf>
    <xf numFmtId="191" fontId="8" fillId="12" borderId="28" xfId="46" applyNumberFormat="1" applyFont="1" applyFill="1" applyBorder="1" applyAlignment="1">
      <alignment horizontal="center" vertical="top"/>
    </xf>
    <xf numFmtId="197" fontId="8" fillId="0" borderId="22" xfId="46" applyNumberFormat="1" applyFont="1" applyFill="1" applyBorder="1" applyAlignment="1">
      <alignment vertical="top"/>
    </xf>
    <xf numFmtId="197" fontId="8" fillId="12" borderId="12" xfId="46" applyNumberFormat="1" applyFont="1" applyFill="1" applyBorder="1" applyAlignment="1">
      <alignment vertical="top"/>
    </xf>
    <xf numFmtId="197" fontId="58" fillId="12" borderId="12" xfId="42" applyNumberFormat="1" applyFont="1" applyFill="1" applyBorder="1" applyAlignment="1">
      <alignment horizontal="center" vertical="top"/>
    </xf>
    <xf numFmtId="0" fontId="58" fillId="12" borderId="12" xfId="0" applyFont="1" applyFill="1" applyBorder="1" applyAlignment="1">
      <alignment horizontal="center" vertical="top" wrapText="1"/>
    </xf>
    <xf numFmtId="43" fontId="6" fillId="0" borderId="26" xfId="42" applyFont="1" applyFill="1" applyBorder="1" applyAlignment="1">
      <alignment horizontal="center" vertical="top" wrapText="1"/>
    </xf>
    <xf numFmtId="188" fontId="6" fillId="0" borderId="20" xfId="42" applyNumberFormat="1" applyFont="1" applyFill="1" applyBorder="1" applyAlignment="1">
      <alignment horizontal="center" vertical="top" wrapText="1"/>
    </xf>
    <xf numFmtId="43" fontId="6" fillId="0" borderId="20" xfId="42" applyFont="1" applyFill="1" applyBorder="1" applyAlignment="1">
      <alignment horizontal="center" vertical="top" wrapText="1"/>
    </xf>
    <xf numFmtId="197" fontId="58" fillId="0" borderId="26" xfId="46" applyNumberFormat="1" applyFont="1" applyFill="1" applyBorder="1" applyAlignment="1">
      <alignment vertical="top"/>
    </xf>
    <xf numFmtId="0" fontId="58" fillId="0" borderId="26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vertical="top" wrapText="1"/>
    </xf>
    <xf numFmtId="191" fontId="8" fillId="0" borderId="28" xfId="42" applyNumberFormat="1" applyFont="1" applyFill="1" applyBorder="1" applyAlignment="1">
      <alignment vertical="top" wrapText="1"/>
    </xf>
    <xf numFmtId="191" fontId="8" fillId="0" borderId="28" xfId="42" applyNumberFormat="1" applyFont="1" applyFill="1" applyBorder="1" applyAlignment="1">
      <alignment horizontal="center" vertical="top" wrapText="1"/>
    </xf>
    <xf numFmtId="4" fontId="8" fillId="0" borderId="28" xfId="42" applyNumberFormat="1" applyFont="1" applyFill="1" applyBorder="1" applyAlignment="1">
      <alignment vertical="top" wrapText="1"/>
    </xf>
    <xf numFmtId="191" fontId="8" fillId="0" borderId="20" xfId="42" applyNumberFormat="1" applyFont="1" applyFill="1" applyBorder="1" applyAlignment="1">
      <alignment vertical="top" wrapText="1"/>
    </xf>
    <xf numFmtId="191" fontId="8" fillId="0" borderId="20" xfId="42" applyNumberFormat="1" applyFont="1" applyFill="1" applyBorder="1" applyAlignment="1">
      <alignment horizontal="center" vertical="top" wrapText="1"/>
    </xf>
    <xf numFmtId="4" fontId="8" fillId="0" borderId="20" xfId="42" applyNumberFormat="1" applyFont="1" applyFill="1" applyBorder="1" applyAlignment="1">
      <alignment vertical="top" wrapText="1"/>
    </xf>
    <xf numFmtId="43" fontId="8" fillId="0" borderId="12" xfId="42" applyFont="1" applyFill="1" applyBorder="1" applyAlignment="1">
      <alignment vertical="justify" wrapText="1"/>
    </xf>
    <xf numFmtId="43" fontId="8" fillId="0" borderId="12" xfId="48" applyFont="1" applyFill="1" applyBorder="1" applyAlignment="1">
      <alignment vertical="justify" wrapText="1"/>
    </xf>
    <xf numFmtId="197" fontId="8" fillId="0" borderId="12" xfId="42" applyNumberFormat="1" applyFont="1" applyFill="1" applyBorder="1" applyAlignment="1">
      <alignment vertical="top"/>
    </xf>
    <xf numFmtId="0" fontId="8" fillId="0" borderId="12" xfId="42" applyNumberFormat="1" applyFont="1" applyFill="1" applyBorder="1" applyAlignment="1">
      <alignment vertical="top"/>
    </xf>
    <xf numFmtId="4" fontId="8" fillId="0" borderId="12" xfId="42" applyNumberFormat="1" applyFont="1" applyFill="1" applyBorder="1" applyAlignment="1">
      <alignment vertical="top"/>
    </xf>
    <xf numFmtId="3" fontId="7" fillId="0" borderId="28" xfId="42" applyNumberFormat="1" applyFont="1" applyFill="1" applyBorder="1" applyAlignment="1">
      <alignment horizontal="center" vertical="top" wrapText="1"/>
    </xf>
    <xf numFmtId="0" fontId="8" fillId="0" borderId="12" xfId="42" applyNumberFormat="1" applyFont="1" applyFill="1" applyBorder="1" applyAlignment="1">
      <alignment horizontal="center" vertical="top"/>
    </xf>
    <xf numFmtId="4" fontId="8" fillId="0" borderId="12" xfId="42" applyNumberFormat="1" applyFont="1" applyFill="1" applyBorder="1" applyAlignment="1">
      <alignment vertical="top" wrapText="1"/>
    </xf>
    <xf numFmtId="0" fontId="8" fillId="12" borderId="20" xfId="0" applyFont="1" applyFill="1" applyBorder="1" applyAlignment="1">
      <alignment vertical="top" wrapText="1"/>
    </xf>
    <xf numFmtId="191" fontId="8" fillId="12" borderId="20" xfId="42" applyNumberFormat="1" applyFont="1" applyFill="1" applyBorder="1" applyAlignment="1">
      <alignment vertical="top" wrapText="1"/>
    </xf>
    <xf numFmtId="191" fontId="8" fillId="12" borderId="20" xfId="42" applyNumberFormat="1" applyFont="1" applyFill="1" applyBorder="1" applyAlignment="1">
      <alignment horizontal="center" vertical="top" wrapText="1"/>
    </xf>
    <xf numFmtId="197" fontId="58" fillId="12" borderId="20" xfId="49" applyNumberFormat="1" applyFont="1" applyFill="1" applyBorder="1" applyAlignment="1">
      <alignment horizontal="center" vertical="top"/>
    </xf>
    <xf numFmtId="0" fontId="58" fillId="12" borderId="20" xfId="0" applyFont="1" applyFill="1" applyBorder="1" applyAlignment="1">
      <alignment horizontal="center" vertical="top" wrapText="1"/>
    </xf>
    <xf numFmtId="4" fontId="8" fillId="12" borderId="22" xfId="42" applyNumberFormat="1" applyFont="1" applyFill="1" applyBorder="1" applyAlignment="1">
      <alignment vertical="top" wrapText="1"/>
    </xf>
    <xf numFmtId="0" fontId="8" fillId="12" borderId="12" xfId="0" applyFont="1" applyFill="1" applyBorder="1" applyAlignment="1">
      <alignment vertical="top" wrapText="1"/>
    </xf>
    <xf numFmtId="191" fontId="8" fillId="12" borderId="12" xfId="42" applyNumberFormat="1" applyFont="1" applyFill="1" applyBorder="1" applyAlignment="1">
      <alignment vertical="top"/>
    </xf>
    <xf numFmtId="4" fontId="8" fillId="12" borderId="12" xfId="42" applyNumberFormat="1" applyFont="1" applyFill="1" applyBorder="1" applyAlignment="1">
      <alignment horizontal="right" vertical="top"/>
    </xf>
    <xf numFmtId="3" fontId="7" fillId="0" borderId="20" xfId="42" applyNumberFormat="1" applyFont="1" applyFill="1" applyBorder="1" applyAlignment="1">
      <alignment horizontal="center" vertical="top" wrapText="1"/>
    </xf>
    <xf numFmtId="191" fontId="8" fillId="0" borderId="12" xfId="42" applyNumberFormat="1" applyFont="1" applyFill="1" applyBorder="1" applyAlignment="1">
      <alignment vertical="top" wrapText="1"/>
    </xf>
    <xf numFmtId="191" fontId="8" fillId="0" borderId="12" xfId="42" applyNumberFormat="1" applyFont="1" applyFill="1" applyBorder="1" applyAlignment="1">
      <alignment horizontal="center" vertical="top" wrapText="1"/>
    </xf>
    <xf numFmtId="3" fontId="7" fillId="0" borderId="12" xfId="42" applyNumberFormat="1" applyFont="1" applyFill="1" applyBorder="1" applyAlignment="1">
      <alignment horizontal="center" vertical="top" wrapText="1"/>
    </xf>
    <xf numFmtId="191" fontId="8" fillId="12" borderId="12" xfId="42" applyNumberFormat="1" applyFont="1" applyFill="1" applyBorder="1" applyAlignment="1">
      <alignment vertical="top" wrapText="1"/>
    </xf>
    <xf numFmtId="191" fontId="8" fillId="12" borderId="12" xfId="42" applyNumberFormat="1" applyFont="1" applyFill="1" applyBorder="1" applyAlignment="1">
      <alignment horizontal="center" vertical="top" wrapText="1"/>
    </xf>
    <xf numFmtId="3" fontId="7" fillId="12" borderId="12" xfId="42" applyNumberFormat="1" applyFont="1" applyFill="1" applyBorder="1" applyAlignment="1">
      <alignment horizontal="center" vertical="top" wrapText="1"/>
    </xf>
    <xf numFmtId="4" fontId="8" fillId="12" borderId="12" xfId="42" applyNumberFormat="1" applyFont="1" applyFill="1" applyBorder="1" applyAlignment="1">
      <alignment vertical="top" wrapText="1"/>
    </xf>
    <xf numFmtId="0" fontId="8" fillId="12" borderId="28" xfId="0" applyFont="1" applyFill="1" applyBorder="1" applyAlignment="1">
      <alignment vertical="top" wrapText="1"/>
    </xf>
    <xf numFmtId="191" fontId="8" fillId="12" borderId="28" xfId="42" applyNumberFormat="1" applyFont="1" applyFill="1" applyBorder="1" applyAlignment="1">
      <alignment vertical="top" wrapText="1"/>
    </xf>
    <xf numFmtId="191" fontId="8" fillId="12" borderId="28" xfId="42" applyNumberFormat="1" applyFont="1" applyFill="1" applyBorder="1" applyAlignment="1">
      <alignment horizontal="center" vertical="top" wrapText="1"/>
    </xf>
    <xf numFmtId="188" fontId="8" fillId="12" borderId="28" xfId="42" applyNumberFormat="1" applyFont="1" applyFill="1" applyBorder="1" applyAlignment="1">
      <alignment vertical="top" wrapText="1"/>
    </xf>
    <xf numFmtId="3" fontId="7" fillId="12" borderId="28" xfId="42" applyNumberFormat="1" applyFont="1" applyFill="1" applyBorder="1" applyAlignment="1">
      <alignment horizontal="center" vertical="top" wrapText="1"/>
    </xf>
    <xf numFmtId="4" fontId="8" fillId="12" borderId="28" xfId="42" applyNumberFormat="1" applyFont="1" applyFill="1" applyBorder="1" applyAlignment="1">
      <alignment vertical="top" wrapText="1"/>
    </xf>
    <xf numFmtId="43" fontId="8" fillId="0" borderId="20" xfId="45" applyNumberFormat="1" applyFont="1" applyFill="1" applyBorder="1" applyAlignment="1">
      <alignment horizontal="center" vertical="top" wrapText="1"/>
    </xf>
    <xf numFmtId="191" fontId="8" fillId="0" borderId="20" xfId="45" applyNumberFormat="1" applyFont="1" applyFill="1" applyBorder="1" applyAlignment="1">
      <alignment horizontal="center" vertical="top" wrapText="1"/>
    </xf>
    <xf numFmtId="43" fontId="8" fillId="0" borderId="20" xfId="42" applyFont="1" applyFill="1" applyBorder="1" applyAlignment="1">
      <alignment horizontal="center" vertical="top" wrapText="1"/>
    </xf>
    <xf numFmtId="43" fontId="8" fillId="0" borderId="12" xfId="42" applyFont="1" applyFill="1" applyBorder="1" applyAlignment="1">
      <alignment horizontal="center" vertical="top" wrapText="1"/>
    </xf>
    <xf numFmtId="197" fontId="58" fillId="0" borderId="11" xfId="50" applyNumberFormat="1" applyFont="1" applyFill="1" applyBorder="1" applyAlignment="1">
      <alignment horizontal="right" vertical="top"/>
    </xf>
    <xf numFmtId="0" fontId="58" fillId="0" borderId="11" xfId="71" applyFont="1" applyFill="1" applyBorder="1" applyAlignment="1">
      <alignment horizontal="center" vertical="top"/>
      <protection/>
    </xf>
    <xf numFmtId="197" fontId="8" fillId="0" borderId="11" xfId="50" applyNumberFormat="1" applyFont="1" applyFill="1" applyBorder="1" applyAlignment="1">
      <alignment horizontal="center" vertical="top" wrapText="1"/>
    </xf>
    <xf numFmtId="0" fontId="8" fillId="12" borderId="11" xfId="64" applyFont="1" applyFill="1" applyBorder="1" applyAlignment="1">
      <alignment horizontal="left" vertical="top" wrapText="1"/>
      <protection/>
    </xf>
    <xf numFmtId="191" fontId="8" fillId="12" borderId="11" xfId="50" applyNumberFormat="1" applyFont="1" applyFill="1" applyBorder="1" applyAlignment="1">
      <alignment horizontal="center" vertical="top"/>
    </xf>
    <xf numFmtId="197" fontId="58" fillId="12" borderId="11" xfId="50" applyNumberFormat="1" applyFont="1" applyFill="1" applyBorder="1" applyAlignment="1">
      <alignment horizontal="right" vertical="top"/>
    </xf>
    <xf numFmtId="0" fontId="58" fillId="12" borderId="11" xfId="71" applyFont="1" applyFill="1" applyBorder="1" applyAlignment="1">
      <alignment horizontal="center" vertical="top"/>
      <protection/>
    </xf>
    <xf numFmtId="0" fontId="8" fillId="0" borderId="28" xfId="64" applyFont="1" applyFill="1" applyBorder="1" applyAlignment="1">
      <alignment horizontal="left" vertical="top" wrapText="1"/>
      <protection/>
    </xf>
    <xf numFmtId="191" fontId="8" fillId="0" borderId="28" xfId="50" applyNumberFormat="1" applyFont="1" applyFill="1" applyBorder="1" applyAlignment="1">
      <alignment horizontal="center" vertical="top"/>
    </xf>
    <xf numFmtId="3" fontId="58" fillId="0" borderId="28" xfId="50" applyNumberFormat="1" applyFont="1" applyFill="1" applyBorder="1" applyAlignment="1">
      <alignment horizontal="right" vertical="top"/>
    </xf>
    <xf numFmtId="0" fontId="58" fillId="0" borderId="28" xfId="71" applyFont="1" applyFill="1" applyBorder="1" applyAlignment="1">
      <alignment horizontal="center" vertical="top"/>
      <protection/>
    </xf>
    <xf numFmtId="197" fontId="8" fillId="0" borderId="28" xfId="50" applyNumberFormat="1" applyFont="1" applyFill="1" applyBorder="1" applyAlignment="1">
      <alignment horizontal="center" vertical="top" wrapText="1"/>
    </xf>
    <xf numFmtId="2" fontId="8" fillId="0" borderId="28" xfId="46" applyNumberFormat="1" applyFont="1" applyFill="1" applyBorder="1" applyAlignment="1">
      <alignment vertical="top"/>
    </xf>
    <xf numFmtId="43" fontId="8" fillId="0" borderId="28" xfId="42" applyFont="1" applyFill="1" applyBorder="1" applyAlignment="1">
      <alignment vertical="top"/>
    </xf>
    <xf numFmtId="43" fontId="59" fillId="13" borderId="34" xfId="42" applyFont="1" applyFill="1" applyBorder="1" applyAlignment="1">
      <alignment vertical="top"/>
    </xf>
    <xf numFmtId="191" fontId="8" fillId="13" borderId="11" xfId="46" applyNumberFormat="1" applyFont="1" applyFill="1" applyBorder="1" applyAlignment="1">
      <alignment horizontal="right" vertical="top"/>
    </xf>
    <xf numFmtId="191" fontId="8" fillId="13" borderId="11" xfId="46" applyNumberFormat="1" applyFont="1" applyFill="1" applyBorder="1" applyAlignment="1">
      <alignment vertical="top"/>
    </xf>
    <xf numFmtId="0" fontId="8" fillId="0" borderId="28" xfId="71" applyFont="1" applyFill="1" applyBorder="1" applyAlignment="1">
      <alignment horizontal="left" vertical="top" wrapText="1"/>
      <protection/>
    </xf>
    <xf numFmtId="191" fontId="8" fillId="0" borderId="35" xfId="50" applyNumberFormat="1" applyFont="1" applyFill="1" applyBorder="1" applyAlignment="1">
      <alignment horizontal="center" vertical="top"/>
    </xf>
    <xf numFmtId="197" fontId="58" fillId="0" borderId="28" xfId="50" applyNumberFormat="1" applyFont="1" applyFill="1" applyBorder="1" applyAlignment="1">
      <alignment horizontal="right" vertical="top"/>
    </xf>
    <xf numFmtId="0" fontId="58" fillId="0" borderId="28" xfId="71" applyFont="1" applyFill="1" applyBorder="1" applyAlignment="1">
      <alignment horizontal="center" vertical="top" wrapText="1"/>
      <protection/>
    </xf>
    <xf numFmtId="197" fontId="8" fillId="0" borderId="28" xfId="50" applyNumberFormat="1" applyFont="1" applyFill="1" applyBorder="1" applyAlignment="1">
      <alignment horizontal="center" vertical="top"/>
    </xf>
    <xf numFmtId="197" fontId="8" fillId="0" borderId="21" xfId="50" applyNumberFormat="1" applyFont="1" applyFill="1" applyBorder="1" applyAlignment="1">
      <alignment horizontal="center" vertical="top"/>
    </xf>
    <xf numFmtId="43" fontId="8" fillId="10" borderId="29" xfId="42" applyFont="1" applyFill="1" applyBorder="1" applyAlignment="1">
      <alignment vertical="top"/>
    </xf>
    <xf numFmtId="191" fontId="11" fillId="13" borderId="11" xfId="33" applyNumberFormat="1" applyFont="1" applyFill="1" applyBorder="1" applyAlignment="1">
      <alignment horizontal="center" vertical="top"/>
    </xf>
    <xf numFmtId="3" fontId="8" fillId="13" borderId="11" xfId="0" applyNumberFormat="1" applyFont="1" applyFill="1" applyBorder="1" applyAlignment="1">
      <alignment horizontal="right" wrapText="1"/>
    </xf>
    <xf numFmtId="0" fontId="8" fillId="13" borderId="11" xfId="0" applyFont="1" applyFill="1" applyBorder="1" applyAlignment="1">
      <alignment horizontal="center" wrapText="1"/>
    </xf>
    <xf numFmtId="191" fontId="8" fillId="13" borderId="36" xfId="46" applyNumberFormat="1" applyFont="1" applyFill="1" applyBorder="1" applyAlignment="1">
      <alignment/>
    </xf>
    <xf numFmtId="191" fontId="59" fillId="13" borderId="11" xfId="33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 wrapText="1"/>
    </xf>
    <xf numFmtId="191" fontId="8" fillId="0" borderId="28" xfId="46" applyNumberFormat="1" applyFont="1" applyFill="1" applyBorder="1" applyAlignment="1">
      <alignment horizontal="center" vertical="top"/>
    </xf>
    <xf numFmtId="197" fontId="8" fillId="0" borderId="28" xfId="67" applyNumberFormat="1" applyFont="1" applyFill="1" applyBorder="1" applyAlignment="1">
      <alignment horizontal="center" vertical="top"/>
      <protection/>
    </xf>
    <xf numFmtId="0" fontId="8" fillId="0" borderId="28" xfId="67" applyFont="1" applyFill="1" applyBorder="1" applyAlignment="1">
      <alignment horizontal="center" vertical="top" wrapText="1"/>
      <protection/>
    </xf>
    <xf numFmtId="197" fontId="8" fillId="0" borderId="37" xfId="50" applyNumberFormat="1" applyFont="1" applyFill="1" applyBorder="1" applyAlignment="1">
      <alignment horizontal="center" vertical="top"/>
    </xf>
    <xf numFmtId="191" fontId="59" fillId="0" borderId="0" xfId="46" applyNumberFormat="1" applyFont="1" applyFill="1" applyAlignment="1">
      <alignment vertical="top"/>
    </xf>
    <xf numFmtId="3" fontId="58" fillId="0" borderId="11" xfId="71" applyNumberFormat="1" applyFont="1" applyFill="1" applyBorder="1" applyAlignment="1">
      <alignment horizontal="right" vertical="top" wrapText="1"/>
      <protection/>
    </xf>
    <xf numFmtId="3" fontId="58" fillId="0" borderId="11" xfId="0" applyNumberFormat="1" applyFont="1" applyFill="1" applyBorder="1" applyAlignment="1">
      <alignment horizontal="right" vertical="top" wrapText="1"/>
    </xf>
    <xf numFmtId="3" fontId="58" fillId="0" borderId="20" xfId="71" applyNumberFormat="1" applyFont="1" applyFill="1" applyBorder="1" applyAlignment="1">
      <alignment horizontal="right" vertical="top" wrapText="1"/>
      <protection/>
    </xf>
    <xf numFmtId="0" fontId="58" fillId="0" borderId="20" xfId="71" applyFont="1" applyFill="1" applyBorder="1" applyAlignment="1">
      <alignment horizontal="center" vertical="top" wrapText="1"/>
      <protection/>
    </xf>
    <xf numFmtId="197" fontId="58" fillId="0" borderId="20" xfId="67" applyNumberFormat="1" applyFont="1" applyFill="1" applyBorder="1" applyAlignment="1">
      <alignment horizontal="center" vertical="top"/>
      <protection/>
    </xf>
    <xf numFmtId="0" fontId="58" fillId="0" borderId="20" xfId="67" applyFont="1" applyFill="1" applyBorder="1" applyAlignment="1">
      <alignment horizontal="center" vertical="top"/>
      <protection/>
    </xf>
    <xf numFmtId="0" fontId="9" fillId="0" borderId="0" xfId="67" applyFont="1" applyFill="1" applyBorder="1" applyAlignment="1">
      <alignment horizontal="left" vertical="top" wrapText="1"/>
      <protection/>
    </xf>
    <xf numFmtId="43" fontId="9" fillId="0" borderId="0" xfId="33" applyNumberFormat="1" applyFont="1" applyFill="1" applyBorder="1" applyAlignment="1">
      <alignment horizontal="center" vertical="top"/>
    </xf>
    <xf numFmtId="0" fontId="9" fillId="0" borderId="0" xfId="67" applyFont="1" applyFill="1" applyBorder="1" applyAlignment="1">
      <alignment horizontal="left" vertical="top"/>
      <protection/>
    </xf>
    <xf numFmtId="0" fontId="9" fillId="0" borderId="0" xfId="67" applyFont="1" applyFill="1" applyBorder="1" applyAlignment="1">
      <alignment vertical="top"/>
      <protection/>
    </xf>
    <xf numFmtId="2" fontId="9" fillId="0" borderId="27" xfId="33" applyNumberFormat="1" applyFont="1" applyFill="1" applyBorder="1" applyAlignment="1">
      <alignment horizontal="center" vertical="top"/>
    </xf>
    <xf numFmtId="2" fontId="8" fillId="0" borderId="14" xfId="33" applyNumberFormat="1" applyFont="1" applyFill="1" applyBorder="1" applyAlignment="1">
      <alignment horizontal="center" vertical="center"/>
    </xf>
    <xf numFmtId="2" fontId="8" fillId="0" borderId="15" xfId="33" applyNumberFormat="1" applyFont="1" applyFill="1" applyBorder="1" applyAlignment="1">
      <alignment horizontal="center" vertical="center"/>
    </xf>
    <xf numFmtId="2" fontId="8" fillId="0" borderId="16" xfId="33" applyNumberFormat="1" applyFont="1" applyFill="1" applyBorder="1" applyAlignment="1">
      <alignment horizontal="center" vertical="center"/>
    </xf>
    <xf numFmtId="0" fontId="59" fillId="0" borderId="0" xfId="66" applyFont="1" applyFill="1" applyAlignment="1">
      <alignment horizontal="left" vertical="top" wrapText="1"/>
      <protection/>
    </xf>
    <xf numFmtId="191" fontId="59" fillId="0" borderId="0" xfId="46" applyNumberFormat="1" applyFont="1" applyFill="1" applyAlignment="1">
      <alignment horizontal="center" vertical="top"/>
    </xf>
    <xf numFmtId="0" fontId="59" fillId="0" borderId="14" xfId="66" applyFont="1" applyFill="1" applyBorder="1" applyAlignment="1">
      <alignment horizontal="center" vertical="top" wrapText="1"/>
      <protection/>
    </xf>
    <xf numFmtId="0" fontId="59" fillId="0" borderId="15" xfId="66" applyFont="1" applyFill="1" applyBorder="1" applyAlignment="1">
      <alignment horizontal="center" vertical="top" wrapText="1"/>
      <protection/>
    </xf>
    <xf numFmtId="0" fontId="59" fillId="0" borderId="16" xfId="66" applyFont="1" applyFill="1" applyBorder="1" applyAlignment="1">
      <alignment horizontal="center" vertical="top" wrapText="1"/>
      <protection/>
    </xf>
    <xf numFmtId="43" fontId="59" fillId="0" borderId="10" xfId="53" applyFont="1" applyFill="1" applyBorder="1" applyAlignment="1">
      <alignment horizontal="center" vertical="center"/>
    </xf>
    <xf numFmtId="43" fontId="58" fillId="0" borderId="14" xfId="53" applyFont="1" applyFill="1" applyBorder="1" applyAlignment="1">
      <alignment horizontal="center" vertical="center"/>
    </xf>
    <xf numFmtId="43" fontId="58" fillId="0" borderId="15" xfId="53" applyFont="1" applyFill="1" applyBorder="1" applyAlignment="1">
      <alignment horizontal="center" vertical="center"/>
    </xf>
    <xf numFmtId="43" fontId="58" fillId="0" borderId="16" xfId="53" applyFont="1" applyFill="1" applyBorder="1" applyAlignment="1">
      <alignment horizontal="center" vertical="center"/>
    </xf>
    <xf numFmtId="0" fontId="9" fillId="0" borderId="0" xfId="66" applyFont="1" applyFill="1" applyAlignment="1">
      <alignment horizontal="left" vertical="top" wrapText="1"/>
      <protection/>
    </xf>
    <xf numFmtId="0" fontId="9" fillId="0" borderId="0" xfId="66" applyFont="1" applyFill="1" applyAlignment="1">
      <alignment horizontal="center" vertical="top"/>
      <protection/>
    </xf>
    <xf numFmtId="0" fontId="9" fillId="0" borderId="14" xfId="66" applyFont="1" applyFill="1" applyBorder="1" applyAlignment="1">
      <alignment horizontal="left" vertical="center"/>
      <protection/>
    </xf>
    <xf numFmtId="0" fontId="9" fillId="0" borderId="15" xfId="66" applyFont="1" applyFill="1" applyBorder="1" applyAlignment="1">
      <alignment horizontal="left" vertical="center"/>
      <protection/>
    </xf>
    <xf numFmtId="0" fontId="9" fillId="0" borderId="16" xfId="66" applyFont="1" applyFill="1" applyBorder="1" applyAlignment="1">
      <alignment horizontal="left" vertical="center"/>
      <protection/>
    </xf>
    <xf numFmtId="0" fontId="9" fillId="0" borderId="26" xfId="66" applyFont="1" applyFill="1" applyBorder="1" applyAlignment="1">
      <alignment horizontal="center" vertical="center"/>
      <protection/>
    </xf>
    <xf numFmtId="188" fontId="8" fillId="0" borderId="10" xfId="42" applyNumberFormat="1" applyFont="1" applyFill="1" applyBorder="1" applyAlignment="1">
      <alignment horizontal="center" vertical="center"/>
    </xf>
    <xf numFmtId="43" fontId="6" fillId="0" borderId="14" xfId="42" applyFont="1" applyFill="1" applyBorder="1" applyAlignment="1">
      <alignment horizontal="center" vertical="center"/>
    </xf>
    <xf numFmtId="43" fontId="6" fillId="0" borderId="15" xfId="42" applyFont="1" applyFill="1" applyBorder="1" applyAlignment="1">
      <alignment horizontal="center" vertical="center"/>
    </xf>
    <xf numFmtId="43" fontId="6" fillId="0" borderId="16" xfId="42" applyFont="1" applyFill="1" applyBorder="1" applyAlignment="1">
      <alignment horizontal="center" vertical="center"/>
    </xf>
    <xf numFmtId="43" fontId="9" fillId="0" borderId="0" xfId="42" applyFont="1" applyFill="1" applyAlignment="1">
      <alignment horizontal="center" vertical="top"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43" fontId="8" fillId="0" borderId="10" xfId="42" applyFont="1" applyFill="1" applyBorder="1" applyAlignment="1">
      <alignment horizontal="center" vertical="center"/>
    </xf>
    <xf numFmtId="43" fontId="8" fillId="0" borderId="14" xfId="42" applyFont="1" applyFill="1" applyBorder="1" applyAlignment="1">
      <alignment horizontal="center" vertical="center"/>
    </xf>
    <xf numFmtId="43" fontId="8" fillId="0" borderId="15" xfId="42" applyFont="1" applyFill="1" applyBorder="1" applyAlignment="1">
      <alignment horizontal="center" vertical="center"/>
    </xf>
    <xf numFmtId="43" fontId="8" fillId="0" borderId="16" xfId="42" applyFont="1" applyFill="1" applyBorder="1" applyAlignment="1">
      <alignment horizontal="center" vertical="center"/>
    </xf>
  </cellXfs>
  <cellStyles count="7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Comma 4" xfId="34"/>
    <cellStyle name="Followed Hyperlink" xfId="35"/>
    <cellStyle name="Hyperlink" xfId="36"/>
    <cellStyle name="Normal 6" xfId="37"/>
    <cellStyle name="Normal_ตาราง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เครื่องหมายจุลภาค 10 2" xfId="44"/>
    <cellStyle name="เครื่องหมายจุลภาค 2" xfId="45"/>
    <cellStyle name="เครื่องหมายจุลภาค 2 13" xfId="46"/>
    <cellStyle name="เครื่องหมายจุลภาค 2 15" xfId="47"/>
    <cellStyle name="เครื่องหมายจุลภาค 3 2" xfId="48"/>
    <cellStyle name="เครื่องหมายจุลภาค 4 2" xfId="49"/>
    <cellStyle name="เครื่องหมายจุลภาค 4 2 2" xfId="50"/>
    <cellStyle name="เครื่องหมายจุลภาค 5" xfId="51"/>
    <cellStyle name="เครื่องหมายจุลภาค 5 3" xfId="52"/>
    <cellStyle name="เครื่องหมายจุลภาค 6 2" xfId="53"/>
    <cellStyle name="เครื่องหมายจุลภาค 8 2" xfId="54"/>
    <cellStyle name="เครื่องหมายจุลภาค 8 2 3" xfId="55"/>
    <cellStyle name="เครื่องหมายจุลภาค 9 4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ปกติ 10" xfId="63"/>
    <cellStyle name="ปกติ 13 2" xfId="64"/>
    <cellStyle name="ปกติ 2 14" xfId="65"/>
    <cellStyle name="ปกติ 2 2 2" xfId="66"/>
    <cellStyle name="ปกติ 2 2 2 3" xfId="67"/>
    <cellStyle name="ปกติ 3 2" xfId="68"/>
    <cellStyle name="ปกติ 4" xfId="69"/>
    <cellStyle name="ปกติ 4 2" xfId="70"/>
    <cellStyle name="ปกติ 4 3" xfId="71"/>
    <cellStyle name="ปกติ 5 2" xfId="72"/>
    <cellStyle name="ป้อนค่า" xfId="73"/>
    <cellStyle name="ปานกลาง" xfId="74"/>
    <cellStyle name="Percent" xfId="75"/>
    <cellStyle name="ผลรวม" xfId="76"/>
    <cellStyle name="แย่" xfId="77"/>
    <cellStyle name="ส่วนที่ถูกเน้น1" xfId="78"/>
    <cellStyle name="ส่วนที่ถูกเน้น2" xfId="79"/>
    <cellStyle name="ส่วนที่ถูกเน้น3" xfId="80"/>
    <cellStyle name="ส่วนที่ถูกเน้น4" xfId="81"/>
    <cellStyle name="ส่วนที่ถูกเน้น5" xfId="82"/>
    <cellStyle name="ส่วนที่ถูกเน้น6" xfId="83"/>
    <cellStyle name="แสดงผล" xfId="84"/>
    <cellStyle name="หมายเหตุ" xfId="85"/>
    <cellStyle name="หัวเรื่อง 1" xfId="86"/>
    <cellStyle name="หัวเรื่อง 2" xfId="87"/>
    <cellStyle name="หัวเรื่อง 3" xfId="88"/>
    <cellStyle name="หัวเรื่อง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AF132"/>
  <sheetViews>
    <sheetView zoomScalePageLayoutView="0" workbookViewId="0" topLeftCell="A1">
      <selection activeCell="A1" sqref="A1:IV16384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30" customHeight="1">
      <c r="B4" s="35" t="s">
        <v>16</v>
      </c>
      <c r="C4" s="36"/>
      <c r="D4" s="36"/>
      <c r="E4" s="36"/>
      <c r="F4" s="36"/>
      <c r="G4" s="36"/>
      <c r="H4" s="37"/>
      <c r="I4" s="38"/>
      <c r="J4" s="39"/>
      <c r="K4" s="35" t="s">
        <v>16</v>
      </c>
      <c r="L4" s="36"/>
      <c r="M4" s="36"/>
      <c r="N4" s="36"/>
      <c r="O4" s="36"/>
      <c r="P4" s="36"/>
      <c r="Q4" s="37"/>
      <c r="R4" s="38"/>
      <c r="S4" s="39"/>
      <c r="T4" s="40"/>
      <c r="U4" s="40"/>
      <c r="V4" s="41"/>
      <c r="W4" s="536"/>
      <c r="X4" s="537"/>
      <c r="Y4" s="537"/>
      <c r="Z4" s="33"/>
      <c r="AA4" s="34"/>
    </row>
    <row r="5" spans="2:27" ht="37.5">
      <c r="B5" s="42" t="s">
        <v>153</v>
      </c>
      <c r="C5" s="44">
        <f>SUM(C6:C9)</f>
        <v>47803394.89</v>
      </c>
      <c r="D5" s="44">
        <f>SUM(D6:D9)</f>
        <v>137135.97</v>
      </c>
      <c r="E5" s="44">
        <f>SUM(E6:E9)</f>
        <v>4038808.26</v>
      </c>
      <c r="F5" s="44">
        <f>SUM(F6:F9)</f>
        <v>2546999.02</v>
      </c>
      <c r="G5" s="44">
        <f>SUM(G6:G9)</f>
        <v>54526338.14</v>
      </c>
      <c r="H5" s="45"/>
      <c r="I5" s="46"/>
      <c r="J5" s="43"/>
      <c r="K5" s="42" t="s">
        <v>153</v>
      </c>
      <c r="L5" s="44">
        <f>SUM(L6:L9)</f>
        <v>46534627.75999999</v>
      </c>
      <c r="M5" s="44">
        <f>SUM(M6:M9)</f>
        <v>85287.73</v>
      </c>
      <c r="N5" s="44">
        <f>SUM(N6:N9)</f>
        <v>3622852.99</v>
      </c>
      <c r="O5" s="44">
        <f>SUM(O6:O9)</f>
        <v>2787410.06</v>
      </c>
      <c r="P5" s="44">
        <f>SUM(P6:P9)</f>
        <v>53030178.54</v>
      </c>
      <c r="Q5" s="45"/>
      <c r="R5" s="46"/>
      <c r="S5" s="47"/>
      <c r="T5" s="48"/>
      <c r="U5" s="48"/>
      <c r="V5" s="48"/>
      <c r="W5" s="538"/>
      <c r="X5" s="539"/>
      <c r="Y5" s="539"/>
      <c r="Z5" s="22"/>
      <c r="AA5" s="23"/>
    </row>
    <row r="6" spans="2:31" ht="56.25">
      <c r="B6" s="52" t="s">
        <v>66</v>
      </c>
      <c r="C6" s="53">
        <v>23375860.1</v>
      </c>
      <c r="D6" s="53">
        <v>67059.49</v>
      </c>
      <c r="E6" s="53">
        <v>1974977.24</v>
      </c>
      <c r="F6" s="53">
        <v>1245482.52</v>
      </c>
      <c r="G6" s="53">
        <f>SUM(C6:F6)</f>
        <v>26663379.349999998</v>
      </c>
      <c r="H6" s="54">
        <v>25022</v>
      </c>
      <c r="I6" s="55" t="s">
        <v>21</v>
      </c>
      <c r="J6" s="56">
        <f>G6/H6</f>
        <v>1065.5974482455438</v>
      </c>
      <c r="K6" s="52" t="s">
        <v>118</v>
      </c>
      <c r="L6" s="53">
        <v>23853650.189775996</v>
      </c>
      <c r="M6" s="53">
        <v>43718.490397999994</v>
      </c>
      <c r="N6" s="53">
        <v>1857074.442674</v>
      </c>
      <c r="O6" s="53">
        <v>1428826.396756</v>
      </c>
      <c r="P6" s="53">
        <v>27183269.519603997</v>
      </c>
      <c r="Q6" s="54">
        <v>24719</v>
      </c>
      <c r="R6" s="55" t="s">
        <v>21</v>
      </c>
      <c r="S6" s="56">
        <v>1099.6913111211618</v>
      </c>
      <c r="T6" s="530">
        <f aca="true" t="shared" si="0" ref="T6:U8">W6*100/G6</f>
        <v>1.949828499904682</v>
      </c>
      <c r="U6" s="57">
        <f t="shared" si="0"/>
        <v>-1.210934377747582</v>
      </c>
      <c r="V6" s="58">
        <f>Y6*100/J6</f>
        <v>3.1995068054781814</v>
      </c>
      <c r="W6" s="540">
        <f aca="true" t="shared" si="1" ref="W6:X8">P6-G6</f>
        <v>519890.1696039997</v>
      </c>
      <c r="X6" s="541">
        <f t="shared" si="1"/>
        <v>-303</v>
      </c>
      <c r="Y6" s="541">
        <f>S6-J6</f>
        <v>34.093862875618015</v>
      </c>
      <c r="Z6" s="59"/>
      <c r="AA6" s="1"/>
      <c r="AB6" s="60"/>
      <c r="AC6" s="60"/>
      <c r="AD6" s="60"/>
      <c r="AE6" s="60"/>
    </row>
    <row r="7" spans="2:27" ht="45" customHeight="1">
      <c r="B7" s="63" t="s">
        <v>67</v>
      </c>
      <c r="C7" s="49">
        <v>11133410.67</v>
      </c>
      <c r="D7" s="49">
        <v>31938.97</v>
      </c>
      <c r="E7" s="49">
        <v>940638.44</v>
      </c>
      <c r="F7" s="49">
        <v>593196.07</v>
      </c>
      <c r="G7" s="53">
        <f>SUM(C7:F7)</f>
        <v>12699184.15</v>
      </c>
      <c r="H7" s="64">
        <v>9</v>
      </c>
      <c r="I7" s="51" t="s">
        <v>32</v>
      </c>
      <c r="J7" s="397">
        <f>G7/H7</f>
        <v>1411020.461111111</v>
      </c>
      <c r="K7" s="63" t="s">
        <v>119</v>
      </c>
      <c r="L7" s="49">
        <v>12759794.931791998</v>
      </c>
      <c r="M7" s="49">
        <v>23385.895566000003</v>
      </c>
      <c r="N7" s="49">
        <v>993386.2898580001</v>
      </c>
      <c r="O7" s="49">
        <v>764307.838452</v>
      </c>
      <c r="P7" s="50">
        <v>14540874.955667999</v>
      </c>
      <c r="Q7" s="64">
        <v>9</v>
      </c>
      <c r="R7" s="51" t="s">
        <v>32</v>
      </c>
      <c r="S7" s="49">
        <v>1615652.7728519998</v>
      </c>
      <c r="T7" s="530">
        <f t="shared" si="0"/>
        <v>14.50243404548156</v>
      </c>
      <c r="U7" s="57">
        <f t="shared" si="0"/>
        <v>0</v>
      </c>
      <c r="V7" s="58">
        <f>Y7*100/J7</f>
        <v>14.502434045481564</v>
      </c>
      <c r="W7" s="540">
        <f t="shared" si="1"/>
        <v>1841690.8056679983</v>
      </c>
      <c r="X7" s="541">
        <f t="shared" si="1"/>
        <v>0</v>
      </c>
      <c r="Y7" s="541">
        <f>S7-J7</f>
        <v>204632.31174088875</v>
      </c>
      <c r="Z7" s="65"/>
      <c r="AA7" s="66"/>
    </row>
    <row r="8" spans="2:27" ht="42" customHeight="1">
      <c r="B8" s="529" t="s">
        <v>68</v>
      </c>
      <c r="C8" s="49">
        <v>9756672.9</v>
      </c>
      <c r="D8" s="49">
        <v>27989.45</v>
      </c>
      <c r="E8" s="49">
        <v>824320.77</v>
      </c>
      <c r="F8" s="49">
        <v>519842.5</v>
      </c>
      <c r="G8" s="53">
        <f>SUM(C8:F8)</f>
        <v>11128825.62</v>
      </c>
      <c r="H8" s="64">
        <v>8</v>
      </c>
      <c r="I8" s="62" t="s">
        <v>33</v>
      </c>
      <c r="J8" s="397">
        <v>1391103</v>
      </c>
      <c r="K8" s="529" t="s">
        <v>120</v>
      </c>
      <c r="L8" s="49">
        <v>9921182.638432</v>
      </c>
      <c r="M8" s="49">
        <v>18183.344036</v>
      </c>
      <c r="N8" s="49">
        <v>772392.257468</v>
      </c>
      <c r="O8" s="49">
        <v>594275.824792</v>
      </c>
      <c r="P8" s="50">
        <v>11306034.064728</v>
      </c>
      <c r="Q8" s="64">
        <v>8</v>
      </c>
      <c r="R8" s="62" t="s">
        <v>33</v>
      </c>
      <c r="S8" s="49">
        <v>1413254.258091</v>
      </c>
      <c r="T8" s="530">
        <f t="shared" si="0"/>
        <v>1.5923373299113668</v>
      </c>
      <c r="U8" s="57">
        <f t="shared" si="0"/>
        <v>0</v>
      </c>
      <c r="V8" s="58">
        <f>Y8*100/J8</f>
        <v>1.5923521184987675</v>
      </c>
      <c r="W8" s="540">
        <f t="shared" si="1"/>
        <v>177208.4447280001</v>
      </c>
      <c r="X8" s="541">
        <f t="shared" si="1"/>
        <v>0</v>
      </c>
      <c r="Y8" s="541">
        <f>S8-J8</f>
        <v>22151.25809099991</v>
      </c>
      <c r="Z8" s="65"/>
      <c r="AA8" s="66"/>
    </row>
    <row r="9" spans="2:27" ht="37.5">
      <c r="B9" s="61" t="s">
        <v>69</v>
      </c>
      <c r="C9" s="49">
        <v>3537451.22</v>
      </c>
      <c r="D9" s="49">
        <v>10148.06</v>
      </c>
      <c r="E9" s="49">
        <v>298871.81</v>
      </c>
      <c r="F9" s="49">
        <v>188477.93</v>
      </c>
      <c r="G9" s="53">
        <f>SUM(C9:F9)</f>
        <v>4034949.0200000005</v>
      </c>
      <c r="H9" s="498">
        <v>2</v>
      </c>
      <c r="I9" s="499" t="s">
        <v>21</v>
      </c>
      <c r="J9" s="56">
        <v>2017475</v>
      </c>
      <c r="K9" s="522"/>
      <c r="L9" s="523"/>
      <c r="M9" s="523"/>
      <c r="N9" s="523"/>
      <c r="O9" s="523"/>
      <c r="P9" s="524"/>
      <c r="Q9" s="525"/>
      <c r="R9" s="526"/>
      <c r="S9" s="523"/>
      <c r="T9" s="527">
        <v>100</v>
      </c>
      <c r="U9" s="528">
        <v>100</v>
      </c>
      <c r="V9" s="528">
        <v>100</v>
      </c>
      <c r="W9" s="542">
        <v>0</v>
      </c>
      <c r="X9" s="543"/>
      <c r="Y9" s="543"/>
      <c r="Z9" s="65"/>
      <c r="AA9" s="66"/>
    </row>
    <row r="10" spans="2:27" ht="18.75">
      <c r="B10" s="82" t="s">
        <v>221</v>
      </c>
      <c r="C10" s="83">
        <f>SUM(C11:C13)</f>
        <v>93773488.93</v>
      </c>
      <c r="D10" s="83">
        <f>SUM(D11:D13)</f>
        <v>413813.84</v>
      </c>
      <c r="E10" s="83">
        <f>SUM(E11:E13)</f>
        <v>12741113.419999998</v>
      </c>
      <c r="F10" s="83">
        <f>SUM(F11:F13)</f>
        <v>4642767.350000001</v>
      </c>
      <c r="G10" s="83">
        <f>SUM(G11:G13)</f>
        <v>111571183.54</v>
      </c>
      <c r="H10" s="84"/>
      <c r="I10" s="85"/>
      <c r="J10" s="86"/>
      <c r="K10" s="82" t="s">
        <v>155</v>
      </c>
      <c r="L10" s="83">
        <f>SUM(L11:L13)</f>
        <v>89141661.35999998</v>
      </c>
      <c r="M10" s="83">
        <f>SUM(M11:M13)</f>
        <v>223480.45</v>
      </c>
      <c r="N10" s="83">
        <f>SUM(N11:N13)</f>
        <v>10718958.13</v>
      </c>
      <c r="O10" s="83">
        <f>SUM(O11:O13)</f>
        <v>4778315.43</v>
      </c>
      <c r="P10" s="83">
        <f>SUM(P11:P13)</f>
        <v>104862415.37</v>
      </c>
      <c r="Q10" s="84"/>
      <c r="R10" s="85"/>
      <c r="S10" s="86"/>
      <c r="T10" s="73"/>
      <c r="U10" s="15"/>
      <c r="V10" s="15"/>
      <c r="W10" s="544"/>
      <c r="X10" s="544"/>
      <c r="Y10" s="544"/>
      <c r="Z10" s="65"/>
      <c r="AA10" s="66"/>
    </row>
    <row r="11" spans="2:31" ht="56.25">
      <c r="B11" s="6" t="s">
        <v>70</v>
      </c>
      <c r="C11" s="7">
        <v>46961763.26</v>
      </c>
      <c r="D11" s="7">
        <v>207237.97</v>
      </c>
      <c r="E11" s="7">
        <v>6380749.6</v>
      </c>
      <c r="F11" s="7">
        <v>2325097.89</v>
      </c>
      <c r="G11" s="7">
        <v>55874848.72</v>
      </c>
      <c r="H11" s="94">
        <v>76</v>
      </c>
      <c r="I11" s="95" t="s">
        <v>21</v>
      </c>
      <c r="J11" s="4">
        <f>G11/H11</f>
        <v>735195.3778947368</v>
      </c>
      <c r="K11" s="90" t="s">
        <v>244</v>
      </c>
      <c r="L11" s="91">
        <v>21037432.08096</v>
      </c>
      <c r="M11" s="91">
        <v>52741.38620000001</v>
      </c>
      <c r="N11" s="91">
        <v>2529674.1186800003</v>
      </c>
      <c r="O11" s="91">
        <v>1127682.44148</v>
      </c>
      <c r="P11" s="91">
        <v>24747530.02732</v>
      </c>
      <c r="Q11" s="79">
        <v>896</v>
      </c>
      <c r="R11" s="80" t="s">
        <v>21</v>
      </c>
      <c r="S11" s="56">
        <v>27620.011191205358</v>
      </c>
      <c r="T11" s="73">
        <f aca="true" t="shared" si="2" ref="T11:U13">W11*100/G11</f>
        <v>-55.70899860269008</v>
      </c>
      <c r="U11" s="15">
        <f t="shared" si="2"/>
        <v>1078.9473684210527</v>
      </c>
      <c r="V11" s="15">
        <f>Y11*100/J11</f>
        <v>-96.24317398862102</v>
      </c>
      <c r="W11" s="544">
        <f aca="true" t="shared" si="3" ref="W11:X13">P11-G11</f>
        <v>-31127318.692679998</v>
      </c>
      <c r="X11" s="545">
        <f t="shared" si="3"/>
        <v>820</v>
      </c>
      <c r="Y11" s="545">
        <f>S11-J11</f>
        <v>-707575.3667035315</v>
      </c>
      <c r="Z11" s="92"/>
      <c r="AA11" s="93"/>
      <c r="AB11" s="81"/>
      <c r="AC11" s="81"/>
      <c r="AD11" s="81"/>
      <c r="AE11" s="81"/>
    </row>
    <row r="12" spans="2:31" ht="37.5">
      <c r="B12" s="97" t="s">
        <v>71</v>
      </c>
      <c r="C12" s="49">
        <v>40660184.8</v>
      </c>
      <c r="D12" s="49">
        <v>179429.68</v>
      </c>
      <c r="E12" s="49">
        <v>5524546.78</v>
      </c>
      <c r="F12" s="49">
        <v>2013103.92</v>
      </c>
      <c r="G12" s="49">
        <v>48377265.18</v>
      </c>
      <c r="H12" s="88">
        <v>12</v>
      </c>
      <c r="I12" s="89" t="s">
        <v>20</v>
      </c>
      <c r="J12" s="120">
        <f>G12/H12</f>
        <v>4031438.765</v>
      </c>
      <c r="K12" s="6" t="s">
        <v>245</v>
      </c>
      <c r="L12" s="7">
        <v>34524565.444727995</v>
      </c>
      <c r="M12" s="7">
        <v>86553.97828499999</v>
      </c>
      <c r="N12" s="7">
        <v>4151452.483749</v>
      </c>
      <c r="O12" s="7">
        <v>1850641.566039</v>
      </c>
      <c r="P12" s="7">
        <v>40613213.472801</v>
      </c>
      <c r="Q12" s="94">
        <v>5</v>
      </c>
      <c r="R12" s="95" t="s">
        <v>20</v>
      </c>
      <c r="S12" s="4">
        <f>P12/Q12</f>
        <v>8122642.6945602</v>
      </c>
      <c r="T12" s="73">
        <f t="shared" si="2"/>
        <v>-16.048967791608018</v>
      </c>
      <c r="U12" s="15">
        <f t="shared" si="2"/>
        <v>-58.333333333333336</v>
      </c>
      <c r="V12" s="15">
        <f>Y12*100/J12</f>
        <v>101.48247730014076</v>
      </c>
      <c r="W12" s="544">
        <f t="shared" si="3"/>
        <v>-7764051.707199</v>
      </c>
      <c r="X12" s="545">
        <f t="shared" si="3"/>
        <v>-7</v>
      </c>
      <c r="Y12" s="545">
        <f>S12-J12</f>
        <v>4091203.9295602</v>
      </c>
      <c r="Z12" s="92"/>
      <c r="AA12" s="93"/>
      <c r="AB12" s="81"/>
      <c r="AC12" s="81"/>
      <c r="AD12" s="81"/>
      <c r="AE12" s="81"/>
    </row>
    <row r="13" spans="2:27" ht="56.25">
      <c r="B13" s="90" t="s">
        <v>72</v>
      </c>
      <c r="C13" s="91">
        <v>6151540.87</v>
      </c>
      <c r="D13" s="91">
        <v>27146.19</v>
      </c>
      <c r="E13" s="91">
        <v>835817.04</v>
      </c>
      <c r="F13" s="91">
        <v>304565.54</v>
      </c>
      <c r="G13" s="91">
        <v>7319069.64</v>
      </c>
      <c r="H13" s="79">
        <v>213</v>
      </c>
      <c r="I13" s="80" t="s">
        <v>17</v>
      </c>
      <c r="J13" s="397">
        <f>G13/H13</f>
        <v>34361.829295774645</v>
      </c>
      <c r="K13" s="97" t="s">
        <v>246</v>
      </c>
      <c r="L13" s="49">
        <v>33579663.834312</v>
      </c>
      <c r="M13" s="49">
        <v>84185.085515</v>
      </c>
      <c r="N13" s="49">
        <v>4037831.5275710006</v>
      </c>
      <c r="O13" s="49">
        <v>1799991.4224809997</v>
      </c>
      <c r="P13" s="49">
        <v>39501671.869879</v>
      </c>
      <c r="Q13" s="88">
        <v>300</v>
      </c>
      <c r="R13" s="89" t="s">
        <v>17</v>
      </c>
      <c r="S13" s="49">
        <v>131672.23956626334</v>
      </c>
      <c r="T13" s="73">
        <f t="shared" si="2"/>
        <v>439.7089222104874</v>
      </c>
      <c r="U13" s="15">
        <f t="shared" si="2"/>
        <v>40.84507042253521</v>
      </c>
      <c r="V13" s="15">
        <f>Y13*100/J13</f>
        <v>283.1933347694461</v>
      </c>
      <c r="W13" s="544">
        <f t="shared" si="3"/>
        <v>32182602.229879</v>
      </c>
      <c r="X13" s="545">
        <f t="shared" si="3"/>
        <v>87</v>
      </c>
      <c r="Y13" s="545">
        <f>S13-J13</f>
        <v>97310.41027048869</v>
      </c>
      <c r="Z13" s="92"/>
      <c r="AA13" s="98"/>
    </row>
    <row r="14" spans="2:27" ht="18.75">
      <c r="B14" s="99" t="s">
        <v>222</v>
      </c>
      <c r="C14" s="100">
        <f>SUM(C15:C20)</f>
        <v>50776909.31999999</v>
      </c>
      <c r="D14" s="100">
        <f>SUM(D15:D20)</f>
        <v>139541.88</v>
      </c>
      <c r="E14" s="100">
        <f>SUM(E15:E20)</f>
        <v>4881631</v>
      </c>
      <c r="F14" s="100">
        <f>SUM(F15:F20)</f>
        <v>11162535.83</v>
      </c>
      <c r="G14" s="100">
        <f>SUM(G15:G20)</f>
        <v>66960618.06</v>
      </c>
      <c r="H14" s="84"/>
      <c r="I14" s="85"/>
      <c r="J14" s="86"/>
      <c r="K14" s="99" t="s">
        <v>156</v>
      </c>
      <c r="L14" s="100">
        <f>SUM(L15:L20)</f>
        <v>55110325.24000001</v>
      </c>
      <c r="M14" s="100">
        <f>SUM(M15:M20)</f>
        <v>109038.75</v>
      </c>
      <c r="N14" s="100">
        <f>SUM(N15:N20)</f>
        <v>5023114.94</v>
      </c>
      <c r="O14" s="100">
        <f>SUM(O15:O20)</f>
        <v>12277674.620000001</v>
      </c>
      <c r="P14" s="100">
        <f>SUM(P15:P20)</f>
        <v>72520153.55</v>
      </c>
      <c r="Q14" s="84"/>
      <c r="R14" s="85"/>
      <c r="S14" s="86"/>
      <c r="T14" s="73"/>
      <c r="U14" s="73"/>
      <c r="V14" s="73"/>
      <c r="W14" s="544"/>
      <c r="X14" s="546"/>
      <c r="Y14" s="545"/>
      <c r="Z14" s="92"/>
      <c r="AA14" s="98"/>
    </row>
    <row r="15" spans="2:27" ht="37.5">
      <c r="B15" s="87" t="s">
        <v>73</v>
      </c>
      <c r="C15" s="49">
        <v>1660404.93</v>
      </c>
      <c r="D15" s="49">
        <v>4563.02</v>
      </c>
      <c r="E15" s="49">
        <v>159629.33</v>
      </c>
      <c r="F15" s="49">
        <v>365014.92</v>
      </c>
      <c r="G15" s="49">
        <v>2189612.21</v>
      </c>
      <c r="H15" s="101">
        <v>896</v>
      </c>
      <c r="I15" s="89" t="s">
        <v>21</v>
      </c>
      <c r="J15" s="120">
        <f aca="true" t="shared" si="4" ref="J15:J20">G15/H15</f>
        <v>2443.763627232143</v>
      </c>
      <c r="K15" s="6" t="s">
        <v>247</v>
      </c>
      <c r="L15" s="8">
        <v>2066637.1965</v>
      </c>
      <c r="M15" s="8">
        <v>4088.953125</v>
      </c>
      <c r="N15" s="8">
        <v>188366.81025</v>
      </c>
      <c r="O15" s="8">
        <v>460412.79824999993</v>
      </c>
      <c r="P15" s="3">
        <f>SUM(L15:O15)</f>
        <v>2719505.758125</v>
      </c>
      <c r="Q15" s="13">
        <v>878</v>
      </c>
      <c r="R15" s="9" t="s">
        <v>21</v>
      </c>
      <c r="S15" s="4">
        <f>P15/Q15</f>
        <v>3097.386968251709</v>
      </c>
      <c r="T15" s="73">
        <f aca="true" t="shared" si="5" ref="T15:U20">W15*100/G15</f>
        <v>24.200337653624988</v>
      </c>
      <c r="U15" s="73">
        <f t="shared" si="5"/>
        <v>-2.0089285714285716</v>
      </c>
      <c r="V15" s="73">
        <f aca="true" t="shared" si="6" ref="V15:V20">Y15*100/J15</f>
        <v>26.746586033767645</v>
      </c>
      <c r="W15" s="544">
        <f aca="true" t="shared" si="7" ref="W15:X20">P15-G15</f>
        <v>529893.5481250002</v>
      </c>
      <c r="X15" s="545">
        <f t="shared" si="7"/>
        <v>-18</v>
      </c>
      <c r="Y15" s="545">
        <f aca="true" t="shared" si="8" ref="Y15:Y20">S15-J15</f>
        <v>653.6233410195659</v>
      </c>
      <c r="Z15" s="92"/>
      <c r="AA15" s="98"/>
    </row>
    <row r="16" spans="2:27" ht="37.5">
      <c r="B16" s="77" t="s">
        <v>74</v>
      </c>
      <c r="C16" s="49">
        <v>8109072.42</v>
      </c>
      <c r="D16" s="49">
        <v>22284.84</v>
      </c>
      <c r="E16" s="49">
        <v>779596.47</v>
      </c>
      <c r="F16" s="49">
        <v>1782656.97</v>
      </c>
      <c r="G16" s="49">
        <v>10693610.7</v>
      </c>
      <c r="H16" s="107">
        <v>12</v>
      </c>
      <c r="I16" s="108" t="s">
        <v>31</v>
      </c>
      <c r="J16" s="120">
        <f t="shared" si="4"/>
        <v>891134.225</v>
      </c>
      <c r="K16" s="77" t="s">
        <v>248</v>
      </c>
      <c r="L16" s="49">
        <v>2171346.814456</v>
      </c>
      <c r="M16" s="49">
        <v>4296.126749999999</v>
      </c>
      <c r="N16" s="49">
        <v>197910.728636</v>
      </c>
      <c r="O16" s="49">
        <v>483740.3800279999</v>
      </c>
      <c r="P16" s="49">
        <v>2857294.0498699998</v>
      </c>
      <c r="Q16" s="107">
        <v>3</v>
      </c>
      <c r="R16" s="108" t="s">
        <v>20</v>
      </c>
      <c r="S16" s="105">
        <v>952431.3499566666</v>
      </c>
      <c r="T16" s="73">
        <f t="shared" si="5"/>
        <v>-73.28036217112337</v>
      </c>
      <c r="U16" s="73">
        <f t="shared" si="5"/>
        <v>-75</v>
      </c>
      <c r="V16" s="73">
        <f t="shared" si="6"/>
        <v>6.8785513155065505</v>
      </c>
      <c r="W16" s="544">
        <f t="shared" si="7"/>
        <v>-7836316.65013</v>
      </c>
      <c r="X16" s="545">
        <f t="shared" si="7"/>
        <v>-9</v>
      </c>
      <c r="Y16" s="545">
        <f t="shared" si="8"/>
        <v>61297.12495666661</v>
      </c>
      <c r="Z16" s="92"/>
      <c r="AA16" s="98"/>
    </row>
    <row r="17" spans="2:27" ht="56.25">
      <c r="B17" s="102" t="s">
        <v>75</v>
      </c>
      <c r="C17" s="103">
        <v>8256325.46</v>
      </c>
      <c r="D17" s="103">
        <v>22689.51</v>
      </c>
      <c r="E17" s="103">
        <v>793753.2</v>
      </c>
      <c r="F17" s="103">
        <v>1815028.33</v>
      </c>
      <c r="G17" s="3">
        <v>10887796.5</v>
      </c>
      <c r="H17" s="104">
        <v>12</v>
      </c>
      <c r="I17" s="9" t="s">
        <v>21</v>
      </c>
      <c r="J17" s="120">
        <f t="shared" si="4"/>
        <v>907316.375</v>
      </c>
      <c r="K17" s="102" t="s">
        <v>249</v>
      </c>
      <c r="L17" s="103">
        <v>35066699.950212</v>
      </c>
      <c r="M17" s="103">
        <v>69381.356625</v>
      </c>
      <c r="N17" s="103">
        <v>3196208.0363220004</v>
      </c>
      <c r="O17" s="103">
        <v>7812284.360706001</v>
      </c>
      <c r="P17" s="3">
        <v>46144573.703865</v>
      </c>
      <c r="Q17" s="104">
        <v>12</v>
      </c>
      <c r="R17" s="9" t="s">
        <v>21</v>
      </c>
      <c r="S17" s="4">
        <v>3845381.14198875</v>
      </c>
      <c r="T17" s="73">
        <f t="shared" si="5"/>
        <v>323.81921542954075</v>
      </c>
      <c r="U17" s="73">
        <f t="shared" si="5"/>
        <v>0</v>
      </c>
      <c r="V17" s="73">
        <f t="shared" si="6"/>
        <v>323.8192154295408</v>
      </c>
      <c r="W17" s="544">
        <f t="shared" si="7"/>
        <v>35256777.203865</v>
      </c>
      <c r="X17" s="545">
        <f t="shared" si="7"/>
        <v>0</v>
      </c>
      <c r="Y17" s="545">
        <f t="shared" si="8"/>
        <v>2938064.76698875</v>
      </c>
      <c r="Z17" s="92"/>
      <c r="AA17" s="98"/>
    </row>
    <row r="18" spans="2:27" ht="56.25">
      <c r="B18" s="97" t="s">
        <v>76</v>
      </c>
      <c r="C18" s="49">
        <v>14608516.81</v>
      </c>
      <c r="D18" s="49">
        <v>40146.2</v>
      </c>
      <c r="E18" s="49">
        <v>1404445.24</v>
      </c>
      <c r="F18" s="49">
        <v>3211461.56</v>
      </c>
      <c r="G18" s="49">
        <v>19264569.82</v>
      </c>
      <c r="H18" s="88">
        <v>8</v>
      </c>
      <c r="I18" s="89" t="s">
        <v>20</v>
      </c>
      <c r="J18" s="120">
        <f t="shared" si="4"/>
        <v>2408071.2275</v>
      </c>
      <c r="K18" s="97" t="s">
        <v>250</v>
      </c>
      <c r="L18" s="49">
        <v>7643802.110788</v>
      </c>
      <c r="M18" s="49">
        <v>15123.674625</v>
      </c>
      <c r="N18" s="49">
        <v>696706.0421780001</v>
      </c>
      <c r="O18" s="49">
        <v>1702913.4697939998</v>
      </c>
      <c r="P18" s="49">
        <v>10058545.297385</v>
      </c>
      <c r="Q18" s="88">
        <v>12</v>
      </c>
      <c r="R18" s="89" t="s">
        <v>20</v>
      </c>
      <c r="S18" s="49">
        <v>838212.1081154166</v>
      </c>
      <c r="T18" s="73">
        <f t="shared" si="5"/>
        <v>-47.78733503333946</v>
      </c>
      <c r="U18" s="73">
        <f t="shared" si="5"/>
        <v>50</v>
      </c>
      <c r="V18" s="73">
        <f t="shared" si="6"/>
        <v>-65.19155668889297</v>
      </c>
      <c r="W18" s="544">
        <f t="shared" si="7"/>
        <v>-9206024.522615</v>
      </c>
      <c r="X18" s="545">
        <f t="shared" si="7"/>
        <v>4</v>
      </c>
      <c r="Y18" s="545">
        <f t="shared" si="8"/>
        <v>-1569859.1193845836</v>
      </c>
      <c r="Z18" s="92"/>
      <c r="AA18" s="98"/>
    </row>
    <row r="19" spans="2:27" ht="37.5">
      <c r="B19" s="87" t="s">
        <v>77</v>
      </c>
      <c r="C19" s="49">
        <v>7256020.34</v>
      </c>
      <c r="D19" s="49">
        <v>19940.53</v>
      </c>
      <c r="E19" s="49">
        <v>697585.07</v>
      </c>
      <c r="F19" s="49">
        <v>1595126.37</v>
      </c>
      <c r="G19" s="49">
        <v>9568672.32</v>
      </c>
      <c r="H19" s="101">
        <v>10</v>
      </c>
      <c r="I19" s="89" t="s">
        <v>34</v>
      </c>
      <c r="J19" s="120">
        <f t="shared" si="4"/>
        <v>956867.2320000001</v>
      </c>
      <c r="K19" s="87" t="s">
        <v>251</v>
      </c>
      <c r="L19" s="49">
        <v>6018047.5162080005</v>
      </c>
      <c r="M19" s="49">
        <v>11907.0315</v>
      </c>
      <c r="N19" s="49">
        <v>548524.1514480001</v>
      </c>
      <c r="O19" s="49">
        <v>1340722.0685039998</v>
      </c>
      <c r="P19" s="49">
        <v>7919200.76766</v>
      </c>
      <c r="Q19" s="101">
        <v>8</v>
      </c>
      <c r="R19" s="89" t="s">
        <v>34</v>
      </c>
      <c r="S19" s="49">
        <v>989900.0959575</v>
      </c>
      <c r="T19" s="73">
        <f t="shared" si="5"/>
        <v>-17.238248914557875</v>
      </c>
      <c r="U19" s="73">
        <f t="shared" si="5"/>
        <v>-20</v>
      </c>
      <c r="V19" s="73">
        <f t="shared" si="6"/>
        <v>3.4521888568026506</v>
      </c>
      <c r="W19" s="544">
        <f t="shared" si="7"/>
        <v>-1649471.55234</v>
      </c>
      <c r="X19" s="545">
        <f t="shared" si="7"/>
        <v>-2</v>
      </c>
      <c r="Y19" s="545">
        <f t="shared" si="8"/>
        <v>33032.86395749997</v>
      </c>
      <c r="Z19" s="92"/>
      <c r="AA19" s="98"/>
    </row>
    <row r="20" spans="2:27" ht="75">
      <c r="B20" s="77" t="s">
        <v>78</v>
      </c>
      <c r="C20" s="49">
        <v>10886569.36</v>
      </c>
      <c r="D20" s="49">
        <v>29917.78</v>
      </c>
      <c r="E20" s="49">
        <v>1046621.69</v>
      </c>
      <c r="F20" s="49">
        <v>2393247.68</v>
      </c>
      <c r="G20" s="49">
        <v>14356356.51</v>
      </c>
      <c r="H20" s="88">
        <v>4</v>
      </c>
      <c r="I20" s="89" t="s">
        <v>20</v>
      </c>
      <c r="J20" s="120">
        <f t="shared" si="4"/>
        <v>3589089.1275</v>
      </c>
      <c r="K20" s="77" t="s">
        <v>252</v>
      </c>
      <c r="L20" s="49">
        <v>2143791.651836</v>
      </c>
      <c r="M20" s="49">
        <v>4241.607375</v>
      </c>
      <c r="N20" s="49">
        <v>195399.17116600004</v>
      </c>
      <c r="O20" s="49">
        <v>477601.54271799995</v>
      </c>
      <c r="P20" s="49">
        <v>2821033.973095</v>
      </c>
      <c r="Q20" s="88">
        <v>8</v>
      </c>
      <c r="R20" s="89" t="s">
        <v>20</v>
      </c>
      <c r="S20" s="105">
        <v>352629.246636875</v>
      </c>
      <c r="T20" s="73">
        <f t="shared" si="5"/>
        <v>-80.34993090948952</v>
      </c>
      <c r="U20" s="73">
        <f t="shared" si="5"/>
        <v>100</v>
      </c>
      <c r="V20" s="73">
        <f t="shared" si="6"/>
        <v>-90.17496545474475</v>
      </c>
      <c r="W20" s="544">
        <f t="shared" si="7"/>
        <v>-11535322.536905</v>
      </c>
      <c r="X20" s="545">
        <f t="shared" si="7"/>
        <v>4</v>
      </c>
      <c r="Y20" s="545">
        <f t="shared" si="8"/>
        <v>-3236459.880863125</v>
      </c>
      <c r="Z20" s="92"/>
      <c r="AA20" s="98"/>
    </row>
    <row r="21" spans="2:27" ht="18.75">
      <c r="B21" s="500" t="s">
        <v>223</v>
      </c>
      <c r="C21" s="109">
        <f>SUM(C22:C27)</f>
        <v>65994681.55000001</v>
      </c>
      <c r="D21" s="109">
        <f>SUM(D22:D27)</f>
        <v>50523.780000000006</v>
      </c>
      <c r="E21" s="109">
        <f>SUM(E22:E27)</f>
        <v>2266757.36</v>
      </c>
      <c r="F21" s="109">
        <f>SUM(F22:F27)</f>
        <v>1874104.49</v>
      </c>
      <c r="G21" s="109">
        <f>SUM(G22:G27)</f>
        <v>70186067.16000001</v>
      </c>
      <c r="H21" s="45"/>
      <c r="I21" s="43"/>
      <c r="J21" s="43"/>
      <c r="K21" s="500" t="s">
        <v>157</v>
      </c>
      <c r="L21" s="100">
        <f>SUM(L22:L31)</f>
        <v>58848108.44</v>
      </c>
      <c r="M21" s="100">
        <f>SUM(M22:M31)</f>
        <v>56138.76000000001</v>
      </c>
      <c r="N21" s="100">
        <f>SUM(N22:N31)</f>
        <v>2244744.58</v>
      </c>
      <c r="O21" s="100">
        <f>SUM(O22:O31)</f>
        <v>2539417.15</v>
      </c>
      <c r="P21" s="100">
        <f>SUM(P22:P31)</f>
        <v>63688408.92999999</v>
      </c>
      <c r="Q21" s="45"/>
      <c r="R21" s="43"/>
      <c r="S21" s="43"/>
      <c r="T21" s="73"/>
      <c r="U21" s="15"/>
      <c r="V21" s="15"/>
      <c r="W21" s="544"/>
      <c r="X21" s="545"/>
      <c r="Y21" s="545"/>
      <c r="Z21" s="92"/>
      <c r="AA21" s="98"/>
    </row>
    <row r="22" spans="2:27" ht="75">
      <c r="B22" s="112" t="s">
        <v>79</v>
      </c>
      <c r="C22" s="49">
        <v>15132580.48</v>
      </c>
      <c r="D22" s="49">
        <v>11585.1</v>
      </c>
      <c r="E22" s="49">
        <v>519767.46</v>
      </c>
      <c r="F22" s="49">
        <v>429732.16</v>
      </c>
      <c r="G22" s="49">
        <v>16093665.2</v>
      </c>
      <c r="H22" s="107">
        <v>75637</v>
      </c>
      <c r="I22" s="111" t="s">
        <v>21</v>
      </c>
      <c r="J22" s="106">
        <f aca="true" t="shared" si="9" ref="J22:J27">G22/H22</f>
        <v>212.77503338313258</v>
      </c>
      <c r="K22" s="112" t="s">
        <v>121</v>
      </c>
      <c r="L22" s="49">
        <v>11481265.956644</v>
      </c>
      <c r="M22" s="49">
        <v>10952.672076</v>
      </c>
      <c r="N22" s="49">
        <v>437949.667558</v>
      </c>
      <c r="O22" s="49">
        <v>495440.28596500005</v>
      </c>
      <c r="P22" s="49">
        <v>12425608.582243</v>
      </c>
      <c r="Q22" s="107">
        <v>74965</v>
      </c>
      <c r="R22" s="111" t="s">
        <v>21</v>
      </c>
      <c r="S22" s="105">
        <v>165.75213209154938</v>
      </c>
      <c r="T22" s="73">
        <f aca="true" t="shared" si="10" ref="T22:U27">W22*100/G22</f>
        <v>-22.791928203881113</v>
      </c>
      <c r="U22" s="15">
        <f t="shared" si="10"/>
        <v>-0.8884540634874466</v>
      </c>
      <c r="V22" s="15">
        <f aca="true" t="shared" si="11" ref="V22:V27">Y22*100/J22</f>
        <v>-22.09982089717809</v>
      </c>
      <c r="W22" s="544">
        <f>P22-G22</f>
        <v>-3668056.617757</v>
      </c>
      <c r="X22" s="545">
        <f>Q22-H22</f>
        <v>-672</v>
      </c>
      <c r="Y22" s="545">
        <f>S22-J22</f>
        <v>-47.022901291583196</v>
      </c>
      <c r="Z22" s="92"/>
      <c r="AA22" s="98"/>
    </row>
    <row r="23" spans="2:31" ht="37.5">
      <c r="B23" s="112" t="s">
        <v>80</v>
      </c>
      <c r="C23" s="113">
        <v>17547985.82</v>
      </c>
      <c r="D23" s="113">
        <v>13434.27</v>
      </c>
      <c r="E23" s="113">
        <v>602730.78</v>
      </c>
      <c r="F23" s="113">
        <v>498324.38</v>
      </c>
      <c r="G23" s="113">
        <v>18662475.26</v>
      </c>
      <c r="H23" s="75">
        <v>971</v>
      </c>
      <c r="I23" s="80" t="s">
        <v>4</v>
      </c>
      <c r="J23" s="106">
        <f t="shared" si="9"/>
        <v>19219.85093717817</v>
      </c>
      <c r="K23" s="112" t="s">
        <v>122</v>
      </c>
      <c r="L23" s="593">
        <v>14023504.241251998</v>
      </c>
      <c r="M23" s="113">
        <v>13377.866508</v>
      </c>
      <c r="N23" s="113">
        <v>534922.6334139999</v>
      </c>
      <c r="O23" s="113">
        <v>605143.106845</v>
      </c>
      <c r="P23" s="113">
        <v>15176947.848018998</v>
      </c>
      <c r="Q23" s="75">
        <v>1035</v>
      </c>
      <c r="R23" s="80" t="s">
        <v>4</v>
      </c>
      <c r="S23" s="56">
        <v>14663.717727554587</v>
      </c>
      <c r="T23" s="73">
        <f t="shared" si="10"/>
        <v>-18.676661929469066</v>
      </c>
      <c r="U23" s="15">
        <f t="shared" si="10"/>
        <v>6.59114315139032</v>
      </c>
      <c r="V23" s="15">
        <f t="shared" si="11"/>
        <v>-23.705351433347314</v>
      </c>
      <c r="W23" s="544">
        <f aca="true" t="shared" si="12" ref="W23:W31">P23-G23</f>
        <v>-3485527.4119810034</v>
      </c>
      <c r="X23" s="545">
        <f aca="true" t="shared" si="13" ref="X23:X31">Q23-H23</f>
        <v>64</v>
      </c>
      <c r="Y23" s="545">
        <f aca="true" t="shared" si="14" ref="Y23:Y31">S23-J23</f>
        <v>-4556.133209623582</v>
      </c>
      <c r="Z23" s="22"/>
      <c r="AA23" s="114"/>
      <c r="AB23" s="115"/>
      <c r="AC23" s="115"/>
      <c r="AD23" s="115"/>
      <c r="AE23" s="115"/>
    </row>
    <row r="24" spans="2:27" ht="56.25">
      <c r="B24" s="112" t="s">
        <v>81</v>
      </c>
      <c r="C24" s="49">
        <v>14565026.22</v>
      </c>
      <c r="D24" s="49">
        <v>11150.6</v>
      </c>
      <c r="E24" s="49">
        <v>500273.35</v>
      </c>
      <c r="F24" s="49">
        <v>413614.86</v>
      </c>
      <c r="G24" s="49">
        <v>15490065.02</v>
      </c>
      <c r="H24" s="116">
        <v>452556</v>
      </c>
      <c r="I24" s="117" t="s">
        <v>17</v>
      </c>
      <c r="J24" s="106">
        <f t="shared" si="9"/>
        <v>34.2279519440688</v>
      </c>
      <c r="K24" s="112" t="s">
        <v>123</v>
      </c>
      <c r="L24" s="592">
        <v>5060937.325839999</v>
      </c>
      <c r="M24" s="49">
        <v>4827.93336</v>
      </c>
      <c r="N24" s="49">
        <v>193048.03388</v>
      </c>
      <c r="O24" s="49">
        <v>218389.8749</v>
      </c>
      <c r="P24" s="49">
        <v>5477203.167979999</v>
      </c>
      <c r="Q24" s="116">
        <v>662552</v>
      </c>
      <c r="R24" s="117" t="s">
        <v>17</v>
      </c>
      <c r="S24" s="49">
        <v>8.266827611991209</v>
      </c>
      <c r="T24" s="73">
        <f t="shared" si="10"/>
        <v>-64.64054114099515</v>
      </c>
      <c r="U24" s="15">
        <f t="shared" si="10"/>
        <v>46.40221320676336</v>
      </c>
      <c r="V24" s="15">
        <f t="shared" si="11"/>
        <v>-75.8477292900847</v>
      </c>
      <c r="W24" s="544">
        <f t="shared" si="12"/>
        <v>-10012861.85202</v>
      </c>
      <c r="X24" s="545">
        <f t="shared" si="13"/>
        <v>209996</v>
      </c>
      <c r="Y24" s="545">
        <f t="shared" si="14"/>
        <v>-25.96112433207759</v>
      </c>
      <c r="Z24" s="22"/>
      <c r="AA24" s="23"/>
    </row>
    <row r="25" spans="2:27" ht="56.25">
      <c r="B25" s="723" t="s">
        <v>82</v>
      </c>
      <c r="C25" s="724">
        <v>12954755.99</v>
      </c>
      <c r="D25" s="724">
        <v>9917.82</v>
      </c>
      <c r="E25" s="724">
        <v>444964.47</v>
      </c>
      <c r="F25" s="724">
        <v>367886.71</v>
      </c>
      <c r="G25" s="724">
        <v>13777524.98</v>
      </c>
      <c r="H25" s="725">
        <v>81</v>
      </c>
      <c r="I25" s="726" t="s">
        <v>83</v>
      </c>
      <c r="J25" s="727">
        <f t="shared" si="9"/>
        <v>170092.9009876543</v>
      </c>
      <c r="K25" s="723"/>
      <c r="L25" s="724"/>
      <c r="M25" s="724"/>
      <c r="N25" s="724"/>
      <c r="O25" s="724"/>
      <c r="P25" s="724"/>
      <c r="Q25" s="725"/>
      <c r="R25" s="726"/>
      <c r="S25" s="724"/>
      <c r="T25" s="728">
        <f t="shared" si="10"/>
        <v>-100</v>
      </c>
      <c r="U25" s="729">
        <f t="shared" si="10"/>
        <v>-100</v>
      </c>
      <c r="V25" s="729">
        <f t="shared" si="11"/>
        <v>-100.00000000000001</v>
      </c>
      <c r="W25" s="544">
        <f t="shared" si="12"/>
        <v>-13777524.98</v>
      </c>
      <c r="X25" s="545">
        <f t="shared" si="13"/>
        <v>-81</v>
      </c>
      <c r="Y25" s="545">
        <f t="shared" si="14"/>
        <v>-170092.9009876543</v>
      </c>
      <c r="Z25" s="65"/>
      <c r="AA25" s="66"/>
    </row>
    <row r="26" spans="2:27" ht="37.5">
      <c r="B26" s="74" t="s">
        <v>84</v>
      </c>
      <c r="C26" s="153">
        <v>3623108.02</v>
      </c>
      <c r="D26" s="153">
        <v>2773.76</v>
      </c>
      <c r="E26" s="153">
        <v>124444.98</v>
      </c>
      <c r="F26" s="153">
        <v>102888.34</v>
      </c>
      <c r="G26" s="153">
        <v>3853215.09</v>
      </c>
      <c r="H26" s="716">
        <v>87924</v>
      </c>
      <c r="I26" s="717" t="s">
        <v>17</v>
      </c>
      <c r="J26" s="718">
        <f t="shared" si="9"/>
        <v>43.82438344479323</v>
      </c>
      <c r="K26" s="719"/>
      <c r="L26" s="720"/>
      <c r="M26" s="720"/>
      <c r="N26" s="720"/>
      <c r="O26" s="720"/>
      <c r="P26" s="720"/>
      <c r="Q26" s="721"/>
      <c r="R26" s="722"/>
      <c r="S26" s="720"/>
      <c r="T26" s="156">
        <f t="shared" si="10"/>
        <v>-100</v>
      </c>
      <c r="U26" s="11">
        <f t="shared" si="10"/>
        <v>-100</v>
      </c>
      <c r="V26" s="11">
        <f t="shared" si="11"/>
        <v>-100</v>
      </c>
      <c r="W26" s="544">
        <f t="shared" si="12"/>
        <v>-3853215.09</v>
      </c>
      <c r="X26" s="545">
        <f t="shared" si="13"/>
        <v>-87924</v>
      </c>
      <c r="Y26" s="545">
        <f t="shared" si="14"/>
        <v>-43.82438344479323</v>
      </c>
      <c r="Z26" s="65"/>
      <c r="AA26" s="66"/>
    </row>
    <row r="27" spans="2:27" ht="56.25">
      <c r="B27" s="110" t="s">
        <v>85</v>
      </c>
      <c r="C27" s="49">
        <v>2171225.02</v>
      </c>
      <c r="D27" s="49">
        <v>1662.23</v>
      </c>
      <c r="E27" s="49">
        <v>74576.32</v>
      </c>
      <c r="F27" s="49">
        <v>61658.04</v>
      </c>
      <c r="G27" s="49">
        <v>2309121.61</v>
      </c>
      <c r="H27" s="107">
        <v>2</v>
      </c>
      <c r="I27" s="111" t="s">
        <v>20</v>
      </c>
      <c r="J27" s="106">
        <f t="shared" si="9"/>
        <v>1154560.805</v>
      </c>
      <c r="K27" s="556"/>
      <c r="L27" s="523"/>
      <c r="M27" s="523"/>
      <c r="N27" s="523"/>
      <c r="O27" s="523"/>
      <c r="P27" s="523"/>
      <c r="Q27" s="557"/>
      <c r="R27" s="558"/>
      <c r="S27" s="560"/>
      <c r="T27" s="73">
        <f t="shared" si="10"/>
        <v>-100</v>
      </c>
      <c r="U27" s="15">
        <f t="shared" si="10"/>
        <v>-100</v>
      </c>
      <c r="V27" s="15">
        <f t="shared" si="11"/>
        <v>-100</v>
      </c>
      <c r="W27" s="544">
        <f t="shared" si="12"/>
        <v>-2309121.61</v>
      </c>
      <c r="X27" s="545">
        <f t="shared" si="13"/>
        <v>-2</v>
      </c>
      <c r="Y27" s="545">
        <f t="shared" si="14"/>
        <v>-1154560.805</v>
      </c>
      <c r="Z27" s="92"/>
      <c r="AA27" s="98"/>
    </row>
    <row r="28" spans="2:27" ht="56.25">
      <c r="B28" s="556"/>
      <c r="C28" s="523"/>
      <c r="D28" s="523"/>
      <c r="E28" s="523"/>
      <c r="F28" s="523"/>
      <c r="G28" s="523"/>
      <c r="H28" s="557"/>
      <c r="I28" s="558"/>
      <c r="J28" s="559"/>
      <c r="K28" s="110" t="s">
        <v>124</v>
      </c>
      <c r="L28" s="49">
        <v>5472874.08492</v>
      </c>
      <c r="M28" s="49">
        <v>5220.904680000001</v>
      </c>
      <c r="N28" s="49">
        <v>208761.24594</v>
      </c>
      <c r="O28" s="49">
        <v>236165.79495</v>
      </c>
      <c r="P28" s="49">
        <v>5923022.03049</v>
      </c>
      <c r="Q28" s="107">
        <v>32104</v>
      </c>
      <c r="R28" s="111" t="s">
        <v>17</v>
      </c>
      <c r="S28" s="105">
        <v>184.4948302544854</v>
      </c>
      <c r="T28" s="73">
        <v>100</v>
      </c>
      <c r="U28" s="15">
        <v>100</v>
      </c>
      <c r="V28" s="15">
        <v>100</v>
      </c>
      <c r="W28" s="544"/>
      <c r="X28" s="545"/>
      <c r="Y28" s="545"/>
      <c r="Z28" s="92"/>
      <c r="AA28" s="98"/>
    </row>
    <row r="29" spans="2:27" ht="56.25">
      <c r="B29" s="556"/>
      <c r="C29" s="523"/>
      <c r="D29" s="523"/>
      <c r="E29" s="523"/>
      <c r="F29" s="523"/>
      <c r="G29" s="523"/>
      <c r="H29" s="557"/>
      <c r="I29" s="558"/>
      <c r="J29" s="559"/>
      <c r="K29" s="110" t="s">
        <v>125</v>
      </c>
      <c r="L29" s="592">
        <v>5466989.274075999</v>
      </c>
      <c r="M29" s="49">
        <v>5215.290804</v>
      </c>
      <c r="N29" s="49">
        <v>208536.77148199998</v>
      </c>
      <c r="O29" s="49">
        <v>235911.85323499996</v>
      </c>
      <c r="P29" s="49">
        <v>5916653.1895969985</v>
      </c>
      <c r="Q29" s="107">
        <v>23098</v>
      </c>
      <c r="R29" s="111" t="s">
        <v>17</v>
      </c>
      <c r="S29" s="105">
        <v>256.1543505756775</v>
      </c>
      <c r="T29" s="73">
        <v>100</v>
      </c>
      <c r="U29" s="15">
        <v>100</v>
      </c>
      <c r="V29" s="15">
        <v>100</v>
      </c>
      <c r="W29" s="544">
        <f t="shared" si="12"/>
        <v>5916653.1895969985</v>
      </c>
      <c r="X29" s="545">
        <f t="shared" si="13"/>
        <v>23098</v>
      </c>
      <c r="Y29" s="545">
        <f t="shared" si="14"/>
        <v>256.1543505756775</v>
      </c>
      <c r="Z29" s="92"/>
      <c r="AA29" s="98"/>
    </row>
    <row r="30" spans="2:27" ht="56.25">
      <c r="B30" s="556"/>
      <c r="C30" s="523"/>
      <c r="D30" s="523"/>
      <c r="E30" s="523"/>
      <c r="F30" s="523"/>
      <c r="G30" s="523"/>
      <c r="H30" s="557"/>
      <c r="I30" s="558"/>
      <c r="J30" s="559"/>
      <c r="K30" s="110" t="s">
        <v>126</v>
      </c>
      <c r="L30" s="592">
        <v>11151716.549379999</v>
      </c>
      <c r="M30" s="49">
        <v>10638.295020000001</v>
      </c>
      <c r="N30" s="49">
        <v>425379.09791</v>
      </c>
      <c r="O30" s="49">
        <v>481219.549925</v>
      </c>
      <c r="P30" s="49">
        <v>12068953.492234997</v>
      </c>
      <c r="Q30" s="107">
        <v>81</v>
      </c>
      <c r="R30" s="111" t="s">
        <v>17</v>
      </c>
      <c r="S30" s="105">
        <v>148999.4258300617</v>
      </c>
      <c r="T30" s="73">
        <v>100</v>
      </c>
      <c r="U30" s="15">
        <v>100</v>
      </c>
      <c r="V30" s="15">
        <v>100</v>
      </c>
      <c r="W30" s="544">
        <f t="shared" si="12"/>
        <v>12068953.492234997</v>
      </c>
      <c r="X30" s="545">
        <f t="shared" si="13"/>
        <v>81</v>
      </c>
      <c r="Y30" s="545">
        <f t="shared" si="14"/>
        <v>148999.4258300617</v>
      </c>
      <c r="Z30" s="92"/>
      <c r="AA30" s="98"/>
    </row>
    <row r="31" spans="2:27" ht="37.5">
      <c r="B31" s="556"/>
      <c r="C31" s="523"/>
      <c r="D31" s="523"/>
      <c r="E31" s="523"/>
      <c r="F31" s="523"/>
      <c r="G31" s="523"/>
      <c r="H31" s="557"/>
      <c r="I31" s="558"/>
      <c r="J31" s="559"/>
      <c r="K31" s="110" t="s">
        <v>35</v>
      </c>
      <c r="L31" s="592">
        <v>6190821.007888</v>
      </c>
      <c r="M31" s="49">
        <v>5905.797552</v>
      </c>
      <c r="N31" s="49">
        <v>236147.129816</v>
      </c>
      <c r="O31" s="49">
        <v>267146.68418</v>
      </c>
      <c r="P31" s="49">
        <v>6700020.6194360005</v>
      </c>
      <c r="Q31" s="107">
        <v>72</v>
      </c>
      <c r="R31" s="111" t="s">
        <v>33</v>
      </c>
      <c r="S31" s="105">
        <v>93055.84193661112</v>
      </c>
      <c r="T31" s="73">
        <v>100</v>
      </c>
      <c r="U31" s="15">
        <v>100</v>
      </c>
      <c r="V31" s="15">
        <v>100</v>
      </c>
      <c r="W31" s="544">
        <f t="shared" si="12"/>
        <v>6700020.6194360005</v>
      </c>
      <c r="X31" s="545">
        <f t="shared" si="13"/>
        <v>72</v>
      </c>
      <c r="Y31" s="545">
        <f t="shared" si="14"/>
        <v>93055.84193661112</v>
      </c>
      <c r="Z31" s="92"/>
      <c r="AA31" s="98"/>
    </row>
    <row r="32" spans="2:31" ht="18.75">
      <c r="B32" s="69" t="s">
        <v>224</v>
      </c>
      <c r="C32" s="591">
        <f>SUM(C33:C36)</f>
        <v>50912887.46000001</v>
      </c>
      <c r="D32" s="591">
        <f>SUM(D33:D36)</f>
        <v>62553.259999999995</v>
      </c>
      <c r="E32" s="591">
        <f>SUM(E33:E36)</f>
        <v>5035081.010000001</v>
      </c>
      <c r="F32" s="591">
        <f>SUM(F33:F36)</f>
        <v>2301885.17</v>
      </c>
      <c r="G32" s="591">
        <f>SUM(G33:G36)</f>
        <v>58312406.870000005</v>
      </c>
      <c r="H32" s="121"/>
      <c r="I32" s="122"/>
      <c r="J32" s="43"/>
      <c r="K32" s="69" t="s">
        <v>158</v>
      </c>
      <c r="L32" s="591">
        <f>SUM(L33:L36)</f>
        <v>48963976.74</v>
      </c>
      <c r="M32" s="591">
        <f>SUM(M33:M36)</f>
        <v>93924.47000000002</v>
      </c>
      <c r="N32" s="591">
        <f>SUM(N33:N36)</f>
        <v>4440645.33</v>
      </c>
      <c r="O32" s="591">
        <f>SUM(O33:O36)</f>
        <v>2300794.11</v>
      </c>
      <c r="P32" s="591">
        <f>SUM(P33:P36)</f>
        <v>55799340.650000006</v>
      </c>
      <c r="Q32" s="121"/>
      <c r="R32" s="122"/>
      <c r="S32" s="43"/>
      <c r="T32" s="73"/>
      <c r="U32" s="15"/>
      <c r="V32" s="15"/>
      <c r="W32" s="544"/>
      <c r="X32" s="545"/>
      <c r="Y32" s="545"/>
      <c r="Z32" s="65"/>
      <c r="AA32" s="1"/>
      <c r="AB32" s="81"/>
      <c r="AC32" s="81"/>
      <c r="AD32" s="81"/>
      <c r="AE32" s="81"/>
    </row>
    <row r="33" spans="2:27" ht="56.25">
      <c r="B33" s="74" t="s">
        <v>86</v>
      </c>
      <c r="C33" s="49">
        <v>11659051.23</v>
      </c>
      <c r="D33" s="49">
        <v>14324.7</v>
      </c>
      <c r="E33" s="49">
        <v>1153033.55</v>
      </c>
      <c r="F33" s="49">
        <v>527131.7</v>
      </c>
      <c r="G33" s="50">
        <v>13353541.17</v>
      </c>
      <c r="H33" s="75">
        <v>896</v>
      </c>
      <c r="I33" s="68" t="s">
        <v>21</v>
      </c>
      <c r="J33" s="120">
        <f>G33/H33</f>
        <v>14903.505770089285</v>
      </c>
      <c r="K33" s="74" t="s">
        <v>127</v>
      </c>
      <c r="L33" s="49">
        <v>10772074.8828</v>
      </c>
      <c r="M33" s="49">
        <v>20663.383400000002</v>
      </c>
      <c r="N33" s="49">
        <v>976941.9726000001</v>
      </c>
      <c r="O33" s="49">
        <v>506174.7041999999</v>
      </c>
      <c r="P33" s="50">
        <v>12275854.943</v>
      </c>
      <c r="Q33" s="75">
        <v>896</v>
      </c>
      <c r="R33" s="68" t="s">
        <v>21</v>
      </c>
      <c r="S33" s="49">
        <v>13700.730963169643</v>
      </c>
      <c r="T33" s="73">
        <f aca="true" t="shared" si="15" ref="T33:U36">W33*100/G33</f>
        <v>-8.070415279964273</v>
      </c>
      <c r="U33" s="15">
        <f t="shared" si="15"/>
        <v>0</v>
      </c>
      <c r="V33" s="15">
        <f>Y33*100/J33</f>
        <v>-8.07041527996427</v>
      </c>
      <c r="W33" s="544">
        <f aca="true" t="shared" si="16" ref="W33:X36">P33-G33</f>
        <v>-1077686.227</v>
      </c>
      <c r="X33" s="545">
        <f t="shared" si="16"/>
        <v>0</v>
      </c>
      <c r="Y33" s="545">
        <f>S33-J33</f>
        <v>-1202.7748069196423</v>
      </c>
      <c r="Z33" s="65"/>
      <c r="AA33" s="66"/>
    </row>
    <row r="34" spans="2:32" ht="56.25">
      <c r="B34" s="123" t="s">
        <v>87</v>
      </c>
      <c r="C34" s="53">
        <v>14046865.65</v>
      </c>
      <c r="D34" s="53">
        <v>17258.44</v>
      </c>
      <c r="E34" s="53">
        <v>1389178.85</v>
      </c>
      <c r="F34" s="53">
        <v>635090.12</v>
      </c>
      <c r="G34" s="53">
        <v>16088393.06</v>
      </c>
      <c r="H34" s="124">
        <v>9</v>
      </c>
      <c r="I34" s="119" t="s">
        <v>20</v>
      </c>
      <c r="J34" s="120">
        <f>G34/H34</f>
        <v>1787599.2288888888</v>
      </c>
      <c r="K34" s="123" t="s">
        <v>129</v>
      </c>
      <c r="L34" s="53">
        <v>14689193.022</v>
      </c>
      <c r="M34" s="53">
        <v>28177.341</v>
      </c>
      <c r="N34" s="53">
        <v>1332193.5990000002</v>
      </c>
      <c r="O34" s="53">
        <v>667230.2919</v>
      </c>
      <c r="P34" s="53">
        <v>16716794.253899999</v>
      </c>
      <c r="Q34" s="561">
        <v>3240</v>
      </c>
      <c r="R34" s="119" t="s">
        <v>20</v>
      </c>
      <c r="S34" s="49">
        <v>5159.504399351851</v>
      </c>
      <c r="T34" s="73">
        <f t="shared" si="15"/>
        <v>3.905928898905199</v>
      </c>
      <c r="U34" s="562">
        <f t="shared" si="15"/>
        <v>35900</v>
      </c>
      <c r="V34" s="15">
        <f>Y34*100/J34</f>
        <v>-99.71137241972528</v>
      </c>
      <c r="W34" s="544">
        <f t="shared" si="16"/>
        <v>628401.1938999984</v>
      </c>
      <c r="X34" s="545">
        <f t="shared" si="16"/>
        <v>3231</v>
      </c>
      <c r="Y34" s="545">
        <f>S34-J34</f>
        <v>-1782439.724489537</v>
      </c>
      <c r="Z34" s="65"/>
      <c r="AA34" s="125"/>
      <c r="AB34" s="126"/>
      <c r="AC34" s="126"/>
      <c r="AD34" s="126"/>
      <c r="AE34" s="126"/>
      <c r="AF34" s="126"/>
    </row>
    <row r="35" spans="2:27" ht="37.5">
      <c r="B35" s="127" t="s">
        <v>88</v>
      </c>
      <c r="C35" s="128">
        <v>14321795.24</v>
      </c>
      <c r="D35" s="128">
        <v>17596.23</v>
      </c>
      <c r="E35" s="128">
        <v>1416368.29</v>
      </c>
      <c r="F35" s="128">
        <v>647520.3</v>
      </c>
      <c r="G35" s="128">
        <v>16403280.05</v>
      </c>
      <c r="H35" s="107">
        <v>6</v>
      </c>
      <c r="I35" s="108" t="s">
        <v>36</v>
      </c>
      <c r="J35" s="120">
        <f>G35/H35</f>
        <v>2733880.0083333333</v>
      </c>
      <c r="K35" s="127" t="s">
        <v>130</v>
      </c>
      <c r="L35" s="128">
        <v>14199553.2546</v>
      </c>
      <c r="M35" s="128">
        <v>27238.096299999997</v>
      </c>
      <c r="N35" s="128">
        <v>1287787.1457</v>
      </c>
      <c r="O35" s="128">
        <v>437150.8809</v>
      </c>
      <c r="P35" s="128">
        <v>15951729.3775</v>
      </c>
      <c r="Q35" s="107">
        <v>6</v>
      </c>
      <c r="R35" s="108" t="s">
        <v>36</v>
      </c>
      <c r="S35" s="128">
        <v>2658621.5629166667</v>
      </c>
      <c r="T35" s="73">
        <f t="shared" si="15"/>
        <v>-2.752807189315781</v>
      </c>
      <c r="U35" s="15">
        <f t="shared" si="15"/>
        <v>0</v>
      </c>
      <c r="V35" s="15">
        <f>Y35*100/J35</f>
        <v>-2.75280718931577</v>
      </c>
      <c r="W35" s="544">
        <f t="shared" si="16"/>
        <v>-451550.67250000127</v>
      </c>
      <c r="X35" s="545">
        <f t="shared" si="16"/>
        <v>0</v>
      </c>
      <c r="Y35" s="545">
        <f>S35-J35</f>
        <v>-75258.44541666657</v>
      </c>
      <c r="Z35" s="65"/>
      <c r="AA35" s="66"/>
    </row>
    <row r="36" spans="2:27" ht="56.25">
      <c r="B36" s="74" t="s">
        <v>89</v>
      </c>
      <c r="C36" s="49">
        <v>10885175.34</v>
      </c>
      <c r="D36" s="49">
        <v>13373.89</v>
      </c>
      <c r="E36" s="49">
        <v>1076500.32</v>
      </c>
      <c r="F36" s="49">
        <v>492143.05</v>
      </c>
      <c r="G36" s="76">
        <v>12467192.59</v>
      </c>
      <c r="H36" s="67">
        <v>3</v>
      </c>
      <c r="I36" s="68" t="s">
        <v>20</v>
      </c>
      <c r="J36" s="120">
        <f>G36/H36</f>
        <v>4155730.8633333333</v>
      </c>
      <c r="K36" s="74" t="s">
        <v>128</v>
      </c>
      <c r="L36" s="49">
        <v>9303155.5806</v>
      </c>
      <c r="M36" s="49">
        <v>17845.6493</v>
      </c>
      <c r="N36" s="49">
        <v>843722.6126999999</v>
      </c>
      <c r="O36" s="49">
        <v>690238.233</v>
      </c>
      <c r="P36" s="76">
        <v>10854962.075600002</v>
      </c>
      <c r="Q36" s="67">
        <v>3</v>
      </c>
      <c r="R36" s="68" t="s">
        <v>20</v>
      </c>
      <c r="S36" s="49">
        <v>3618320.6918666675</v>
      </c>
      <c r="T36" s="73">
        <f t="shared" si="15"/>
        <v>-12.931784784436365</v>
      </c>
      <c r="U36" s="15">
        <f t="shared" si="15"/>
        <v>0</v>
      </c>
      <c r="V36" s="15">
        <f>Y36*100/J36</f>
        <v>-12.93178478443636</v>
      </c>
      <c r="W36" s="544">
        <f t="shared" si="16"/>
        <v>-1612230.514399998</v>
      </c>
      <c r="X36" s="545">
        <f t="shared" si="16"/>
        <v>0</v>
      </c>
      <c r="Y36" s="545">
        <f>S36-J36</f>
        <v>-537410.1714666658</v>
      </c>
      <c r="Z36" s="65"/>
      <c r="AA36" s="66"/>
    </row>
    <row r="37" spans="2:27" ht="18.75">
      <c r="B37" s="69" t="s">
        <v>90</v>
      </c>
      <c r="C37" s="504">
        <f>SUM(C38:C40)</f>
        <v>17735930.89</v>
      </c>
      <c r="D37" s="504">
        <f>SUM(D38:D40)</f>
        <v>48117.89</v>
      </c>
      <c r="E37" s="504">
        <v>977373.27</v>
      </c>
      <c r="F37" s="504">
        <v>531483.02</v>
      </c>
      <c r="G37" s="504">
        <f>SUM(C37:F37)</f>
        <v>19292905.07</v>
      </c>
      <c r="H37" s="70"/>
      <c r="I37" s="71"/>
      <c r="J37" s="72"/>
      <c r="K37" s="69" t="s">
        <v>154</v>
      </c>
      <c r="L37" s="504">
        <f>SUM(L38:L40)</f>
        <v>18690683.32</v>
      </c>
      <c r="M37" s="504">
        <f>SUM(M38:M40)</f>
        <v>20512.24</v>
      </c>
      <c r="N37" s="504">
        <f>SUM(N38:N40)</f>
        <v>873391.73</v>
      </c>
      <c r="O37" s="504">
        <f>SUM(O38:O40)</f>
        <v>758001.84</v>
      </c>
      <c r="P37" s="504">
        <f>SUM(P38:P40)</f>
        <v>20342589.129999995</v>
      </c>
      <c r="Q37" s="70"/>
      <c r="R37" s="71"/>
      <c r="S37" s="72"/>
      <c r="T37" s="73"/>
      <c r="U37" s="15"/>
      <c r="V37" s="15"/>
      <c r="W37" s="544"/>
      <c r="X37" s="545"/>
      <c r="Y37" s="545"/>
      <c r="Z37" s="65"/>
      <c r="AA37" s="66"/>
    </row>
    <row r="38" spans="2:27" ht="50.25" customHeight="1">
      <c r="B38" s="63" t="s">
        <v>91</v>
      </c>
      <c r="C38" s="49">
        <v>7881847.69</v>
      </c>
      <c r="D38" s="49">
        <v>21383.59</v>
      </c>
      <c r="E38" s="49">
        <v>434344.68</v>
      </c>
      <c r="F38" s="49">
        <v>236191.05</v>
      </c>
      <c r="G38" s="50">
        <v>8573767.01</v>
      </c>
      <c r="H38" s="75">
        <v>2530</v>
      </c>
      <c r="I38" s="68" t="s">
        <v>21</v>
      </c>
      <c r="J38" s="120">
        <f>G38/H38</f>
        <v>3388.8407154150195</v>
      </c>
      <c r="K38" s="63" t="s">
        <v>131</v>
      </c>
      <c r="L38" s="49">
        <v>14675924.542863999</v>
      </c>
      <c r="M38" s="49">
        <v>16106.210848</v>
      </c>
      <c r="N38" s="49">
        <v>685787.186396</v>
      </c>
      <c r="O38" s="49">
        <v>595183.0447679999</v>
      </c>
      <c r="P38" s="50">
        <v>15973000.984875998</v>
      </c>
      <c r="Q38" s="75">
        <v>5859</v>
      </c>
      <c r="R38" s="68" t="s">
        <v>21</v>
      </c>
      <c r="S38" s="49">
        <v>2726.2333136842462</v>
      </c>
      <c r="T38" s="73">
        <f aca="true" t="shared" si="17" ref="T38:U40">W38*100/G38</f>
        <v>86.30085196210618</v>
      </c>
      <c r="U38" s="15">
        <f t="shared" si="17"/>
        <v>131.5810276679842</v>
      </c>
      <c r="V38" s="15">
        <f>Y38*100/J38</f>
        <v>-19.552627502282178</v>
      </c>
      <c r="W38" s="544">
        <f aca="true" t="shared" si="18" ref="W38:X40">P38-G38</f>
        <v>7399233.974875998</v>
      </c>
      <c r="X38" s="545">
        <f t="shared" si="18"/>
        <v>3329</v>
      </c>
      <c r="Y38" s="545">
        <f>S38-J38</f>
        <v>-662.6074017307733</v>
      </c>
      <c r="Z38" s="65"/>
      <c r="AA38" s="66"/>
    </row>
    <row r="39" spans="2:31" ht="56.25">
      <c r="B39" s="77" t="s">
        <v>92</v>
      </c>
      <c r="C39" s="78">
        <v>7193693.57</v>
      </c>
      <c r="D39" s="78">
        <v>19516.62</v>
      </c>
      <c r="E39" s="78">
        <v>396422.6</v>
      </c>
      <c r="F39" s="78">
        <v>215569.51</v>
      </c>
      <c r="G39" s="78">
        <v>7825202.3</v>
      </c>
      <c r="H39" s="79">
        <v>146</v>
      </c>
      <c r="I39" s="80" t="s">
        <v>34</v>
      </c>
      <c r="J39" s="120">
        <f>G39/H39</f>
        <v>53597.27602739726</v>
      </c>
      <c r="K39" s="77" t="s">
        <v>132</v>
      </c>
      <c r="L39" s="78">
        <v>2007379.3885680002</v>
      </c>
      <c r="M39" s="78">
        <v>2203.014576</v>
      </c>
      <c r="N39" s="78">
        <v>93802.27180199999</v>
      </c>
      <c r="O39" s="78">
        <v>81409.397616</v>
      </c>
      <c r="P39" s="78">
        <v>2184794.072562</v>
      </c>
      <c r="Q39" s="79">
        <v>297</v>
      </c>
      <c r="R39" s="80" t="s">
        <v>34</v>
      </c>
      <c r="S39" s="56">
        <v>7356.208998525251</v>
      </c>
      <c r="T39" s="73">
        <f t="shared" si="17"/>
        <v>-72.08003079278859</v>
      </c>
      <c r="U39" s="15">
        <f t="shared" si="17"/>
        <v>103.42465753424658</v>
      </c>
      <c r="V39" s="15">
        <f>Y39*100/J39</f>
        <v>-86.27503197221257</v>
      </c>
      <c r="W39" s="544">
        <f t="shared" si="18"/>
        <v>-5640408.227438</v>
      </c>
      <c r="X39" s="545">
        <f t="shared" si="18"/>
        <v>151</v>
      </c>
      <c r="Y39" s="545">
        <f>S39-J39</f>
        <v>-46241.06702887201</v>
      </c>
      <c r="Z39" s="65"/>
      <c r="AA39" s="1"/>
      <c r="AB39" s="81"/>
      <c r="AC39" s="81"/>
      <c r="AD39" s="81"/>
      <c r="AE39" s="81"/>
    </row>
    <row r="40" spans="2:31" ht="56.25">
      <c r="B40" s="77" t="s">
        <v>93</v>
      </c>
      <c r="C40" s="78">
        <v>2660389.63</v>
      </c>
      <c r="D40" s="78">
        <v>7217.68</v>
      </c>
      <c r="E40" s="78">
        <v>146605.99</v>
      </c>
      <c r="F40" s="78">
        <v>79722.45</v>
      </c>
      <c r="G40" s="78">
        <v>2893935.7</v>
      </c>
      <c r="H40" s="501">
        <v>24</v>
      </c>
      <c r="I40" s="502" t="s">
        <v>21</v>
      </c>
      <c r="J40" s="120">
        <f>G40/H40</f>
        <v>120580.65416666667</v>
      </c>
      <c r="K40" s="77" t="s">
        <v>133</v>
      </c>
      <c r="L40" s="78">
        <v>2007379.3885680002</v>
      </c>
      <c r="M40" s="78">
        <v>2203.014576</v>
      </c>
      <c r="N40" s="78">
        <v>93802.27180199999</v>
      </c>
      <c r="O40" s="78">
        <v>81409.397616</v>
      </c>
      <c r="P40" s="78">
        <v>2184794.072562</v>
      </c>
      <c r="Q40" s="501">
        <v>264</v>
      </c>
      <c r="R40" s="502" t="s">
        <v>21</v>
      </c>
      <c r="S40" s="56">
        <v>8275.735123340908</v>
      </c>
      <c r="T40" s="73">
        <f t="shared" si="17"/>
        <v>-24.504401650596467</v>
      </c>
      <c r="U40" s="562">
        <f t="shared" si="17"/>
        <v>1000</v>
      </c>
      <c r="V40" s="15">
        <f>Y40*100/J40</f>
        <v>-93.13676378641786</v>
      </c>
      <c r="W40" s="544">
        <f t="shared" si="18"/>
        <v>-709141.6274380004</v>
      </c>
      <c r="X40" s="545">
        <f t="shared" si="18"/>
        <v>240</v>
      </c>
      <c r="Y40" s="545">
        <f>S40-J40</f>
        <v>-112304.91904332576</v>
      </c>
      <c r="Z40" s="65"/>
      <c r="AA40" s="1"/>
      <c r="AB40" s="81"/>
      <c r="AC40" s="81"/>
      <c r="AD40" s="81"/>
      <c r="AE40" s="81"/>
    </row>
    <row r="41" spans="2:27" ht="18.75">
      <c r="B41" s="129" t="s">
        <v>159</v>
      </c>
      <c r="C41" s="130">
        <f>SUM(C42:C43)</f>
        <v>16379777.25</v>
      </c>
      <c r="D41" s="130">
        <f>SUM(D42:D43)</f>
        <v>64959.149999999994</v>
      </c>
      <c r="E41" s="130">
        <f>SUM(E42:E43)</f>
        <v>564600.48</v>
      </c>
      <c r="F41" s="130">
        <f>SUM(F42:F43)</f>
        <v>476725.29000000004</v>
      </c>
      <c r="G41" s="130">
        <f>SUM(G42:G43)</f>
        <v>17486062.16</v>
      </c>
      <c r="H41" s="131"/>
      <c r="I41" s="131"/>
      <c r="J41" s="132"/>
      <c r="K41" s="129" t="s">
        <v>159</v>
      </c>
      <c r="L41" s="130">
        <f>SUM(L42:L43)</f>
        <v>13422981.91</v>
      </c>
      <c r="M41" s="130">
        <f>SUM(M42:M43)</f>
        <v>19432.65</v>
      </c>
      <c r="N41" s="130">
        <f>SUM(N42:N43)</f>
        <v>671934.65</v>
      </c>
      <c r="O41" s="130">
        <f>SUM(O42:O43)</f>
        <v>683902.23</v>
      </c>
      <c r="P41" s="130">
        <f>SUM(P42:P43)</f>
        <v>14798251.44</v>
      </c>
      <c r="Q41" s="131"/>
      <c r="R41" s="131"/>
      <c r="S41" s="132"/>
      <c r="T41" s="73"/>
      <c r="U41" s="15"/>
      <c r="V41" s="15"/>
      <c r="W41" s="544"/>
      <c r="X41" s="545"/>
      <c r="Y41" s="545"/>
      <c r="Z41" s="65"/>
      <c r="AA41" s="66"/>
    </row>
    <row r="42" spans="2:27" ht="37.5">
      <c r="B42" s="133" t="s">
        <v>69</v>
      </c>
      <c r="C42" s="134">
        <v>12663205.79</v>
      </c>
      <c r="D42" s="135">
        <v>50219.92</v>
      </c>
      <c r="E42" s="135">
        <v>436492.63</v>
      </c>
      <c r="F42" s="135">
        <v>368556.32</v>
      </c>
      <c r="G42" s="135">
        <v>13518474.66</v>
      </c>
      <c r="H42" s="136">
        <v>147</v>
      </c>
      <c r="I42" s="137" t="s">
        <v>21</v>
      </c>
      <c r="J42" s="503">
        <f>G42/H42</f>
        <v>91962.41265306123</v>
      </c>
      <c r="K42" s="133" t="s">
        <v>134</v>
      </c>
      <c r="L42" s="134">
        <v>10377307.314621</v>
      </c>
      <c r="M42" s="135">
        <v>15023.381715000001</v>
      </c>
      <c r="N42" s="135">
        <v>519472.677915</v>
      </c>
      <c r="O42" s="135">
        <v>528724.814013</v>
      </c>
      <c r="P42" s="135">
        <v>11440528.188264</v>
      </c>
      <c r="Q42" s="136">
        <v>371</v>
      </c>
      <c r="R42" s="137" t="s">
        <v>21</v>
      </c>
      <c r="S42" s="138">
        <v>30837.003202867923</v>
      </c>
      <c r="T42" s="139">
        <f>W42*100/G42</f>
        <v>-15.371160755913277</v>
      </c>
      <c r="U42" s="140">
        <f>X42*100/H42</f>
        <v>152.38095238095238</v>
      </c>
      <c r="V42" s="140">
        <f>Y42*100/J42</f>
        <v>-66.46781841272035</v>
      </c>
      <c r="W42" s="544">
        <f>P42-G42</f>
        <v>-2077946.4717360009</v>
      </c>
      <c r="X42" s="545">
        <f>Q42-H42</f>
        <v>224</v>
      </c>
      <c r="Y42" s="545">
        <f>S42-J42</f>
        <v>-61125.4094501933</v>
      </c>
      <c r="Z42" s="141"/>
      <c r="AA42" s="142"/>
    </row>
    <row r="43" spans="2:31" ht="37.5">
      <c r="B43" s="77" t="s">
        <v>94</v>
      </c>
      <c r="C43" s="143">
        <v>3716571.46</v>
      </c>
      <c r="D43" s="143">
        <v>14739.23</v>
      </c>
      <c r="E43" s="143">
        <v>128107.85</v>
      </c>
      <c r="F43" s="143">
        <v>108168.97</v>
      </c>
      <c r="G43" s="143">
        <v>3967587.5</v>
      </c>
      <c r="H43" s="79">
        <v>3</v>
      </c>
      <c r="I43" s="80" t="s">
        <v>33</v>
      </c>
      <c r="J43" s="503">
        <f>G43/H43</f>
        <v>1322529.1666666667</v>
      </c>
      <c r="K43" s="77" t="s">
        <v>135</v>
      </c>
      <c r="L43" s="143">
        <v>3045674.5953790005</v>
      </c>
      <c r="M43" s="143">
        <v>4409.268285000001</v>
      </c>
      <c r="N43" s="143">
        <v>152461.97208500002</v>
      </c>
      <c r="O43" s="143">
        <v>155177.415987</v>
      </c>
      <c r="P43" s="143">
        <v>3357723.2517360006</v>
      </c>
      <c r="Q43" s="79">
        <v>2</v>
      </c>
      <c r="R43" s="80" t="s">
        <v>33</v>
      </c>
      <c r="S43" s="56">
        <v>1678861.6258680003</v>
      </c>
      <c r="T43" s="139">
        <f>W43*100/G43</f>
        <v>-15.371160642682723</v>
      </c>
      <c r="U43" s="140">
        <f>X43*100/H43</f>
        <v>-33.333333333333336</v>
      </c>
      <c r="V43" s="140">
        <f>Y43*100/J43</f>
        <v>26.94325903597591</v>
      </c>
      <c r="W43" s="544">
        <f>P43-G43</f>
        <v>-609864.2482639994</v>
      </c>
      <c r="X43" s="545">
        <f>Q43-H43</f>
        <v>-1</v>
      </c>
      <c r="Y43" s="545">
        <f>S43-J43</f>
        <v>356332.4592013336</v>
      </c>
      <c r="Z43" s="65"/>
      <c r="AA43" s="144"/>
      <c r="AB43" s="144"/>
      <c r="AC43" s="144"/>
      <c r="AD43" s="144"/>
      <c r="AE43" s="144"/>
    </row>
    <row r="44" spans="2:31" ht="19.5" thickBot="1">
      <c r="B44" s="145" t="s">
        <v>97</v>
      </c>
      <c r="C44" s="146">
        <f>C41+C32+C21+C14+C10+C37+C5</f>
        <v>343377070.28999996</v>
      </c>
      <c r="D44" s="146">
        <f>D41+D32+D21+D14+D10+D37+D5</f>
        <v>916645.77</v>
      </c>
      <c r="E44" s="146">
        <f>E41+E32+E21+E14+E10+E37+E5</f>
        <v>30505364.799999997</v>
      </c>
      <c r="F44" s="146">
        <f>F41+F32+F21+F14+F10+F37+F5</f>
        <v>23536500.17</v>
      </c>
      <c r="G44" s="146">
        <f>SUM(C44:F44)</f>
        <v>398335581.03</v>
      </c>
      <c r="H44" s="147"/>
      <c r="I44" s="148"/>
      <c r="J44" s="148"/>
      <c r="K44" s="145" t="s">
        <v>97</v>
      </c>
      <c r="L44" s="146">
        <f>L41+L32+L21+L14+L10+L37+L5</f>
        <v>330712364.77</v>
      </c>
      <c r="M44" s="146">
        <f>M41+M32+M21+M14+M10+M37+M5</f>
        <v>607815.05</v>
      </c>
      <c r="N44" s="146">
        <f>N41+N32+N21+N14+N10+N37+N5</f>
        <v>27595642.35</v>
      </c>
      <c r="O44" s="146">
        <f>O41+O32+O21+O14+O10+O37+O5</f>
        <v>26125515.439999998</v>
      </c>
      <c r="P44" s="146">
        <f>P41+P32+P21+P14+P10+P37+P5</f>
        <v>385041337.61</v>
      </c>
      <c r="Q44" s="147"/>
      <c r="R44" s="148"/>
      <c r="S44" s="148"/>
      <c r="T44" s="149"/>
      <c r="U44" s="149"/>
      <c r="V44" s="149"/>
      <c r="W44" s="544"/>
      <c r="X44" s="545"/>
      <c r="Y44" s="545"/>
      <c r="Z44" s="65"/>
      <c r="AA44" s="1"/>
      <c r="AB44" s="81"/>
      <c r="AC44" s="81"/>
      <c r="AD44" s="81"/>
      <c r="AE44" s="81"/>
    </row>
    <row r="45" spans="2:27" ht="19.5" thickTop="1">
      <c r="B45" s="150" t="s">
        <v>98</v>
      </c>
      <c r="C45" s="152"/>
      <c r="D45" s="152"/>
      <c r="E45" s="152"/>
      <c r="F45" s="152"/>
      <c r="G45" s="153"/>
      <c r="H45" s="154"/>
      <c r="I45" s="155"/>
      <c r="J45" s="153"/>
      <c r="K45" s="150" t="s">
        <v>98</v>
      </c>
      <c r="L45" s="152"/>
      <c r="M45" s="152"/>
      <c r="N45" s="152"/>
      <c r="O45" s="152"/>
      <c r="P45" s="153"/>
      <c r="Q45" s="154"/>
      <c r="R45" s="155"/>
      <c r="S45" s="153"/>
      <c r="T45" s="156"/>
      <c r="U45" s="156"/>
      <c r="V45" s="156"/>
      <c r="W45" s="544"/>
      <c r="X45" s="545"/>
      <c r="Y45" s="545"/>
      <c r="Z45" s="65"/>
      <c r="AA45" s="66"/>
    </row>
    <row r="46" spans="2:31" ht="18.75">
      <c r="B46" s="157" t="s">
        <v>160</v>
      </c>
      <c r="C46" s="158">
        <f>SUM(C47)</f>
        <v>5925141.26</v>
      </c>
      <c r="D46" s="158">
        <f>SUM(D47)</f>
        <v>9623.58</v>
      </c>
      <c r="E46" s="158">
        <f>SUM(E47)</f>
        <v>303473.33</v>
      </c>
      <c r="F46" s="158">
        <f>SUM(F47)</f>
        <v>128832.92</v>
      </c>
      <c r="G46" s="158">
        <f>SUM(G47)</f>
        <v>6367071.08</v>
      </c>
      <c r="H46" s="159"/>
      <c r="I46" s="86"/>
      <c r="J46" s="86"/>
      <c r="K46" s="157" t="s">
        <v>160</v>
      </c>
      <c r="L46" s="158">
        <f>SUM(L47)</f>
        <v>6124708.94</v>
      </c>
      <c r="M46" s="158">
        <f>SUM(M47)</f>
        <v>10795.92</v>
      </c>
      <c r="N46" s="158">
        <f>SUM(N47)</f>
        <v>415025.3</v>
      </c>
      <c r="O46" s="158">
        <f>SUM(O47)</f>
        <v>197338.86</v>
      </c>
      <c r="P46" s="158">
        <f>SUM(P47)</f>
        <v>6747869.0200000005</v>
      </c>
      <c r="Q46" s="159"/>
      <c r="R46" s="86"/>
      <c r="S46" s="86"/>
      <c r="T46" s="73"/>
      <c r="U46" s="73"/>
      <c r="V46" s="15"/>
      <c r="W46" s="544"/>
      <c r="X46" s="545"/>
      <c r="Y46" s="545"/>
      <c r="Z46" s="65"/>
      <c r="AA46" s="1"/>
      <c r="AB46" s="81"/>
      <c r="AC46" s="81"/>
      <c r="AD46" s="81"/>
      <c r="AE46" s="81"/>
    </row>
    <row r="47" spans="2:27" ht="37.5">
      <c r="B47" s="87" t="s">
        <v>253</v>
      </c>
      <c r="C47" s="160">
        <v>5925141.26</v>
      </c>
      <c r="D47" s="161">
        <v>9623.58</v>
      </c>
      <c r="E47" s="161">
        <v>303473.33</v>
      </c>
      <c r="F47" s="162">
        <v>128832.92</v>
      </c>
      <c r="G47" s="153">
        <v>6367071.08</v>
      </c>
      <c r="H47" s="88">
        <v>1</v>
      </c>
      <c r="I47" s="163" t="s">
        <v>2</v>
      </c>
      <c r="J47" s="505">
        <f>G47/H47</f>
        <v>6367071.08</v>
      </c>
      <c r="K47" s="87" t="s">
        <v>107</v>
      </c>
      <c r="L47" s="160">
        <v>6124708.94</v>
      </c>
      <c r="M47" s="161">
        <v>10795.92</v>
      </c>
      <c r="N47" s="161">
        <v>415025.3</v>
      </c>
      <c r="O47" s="162">
        <v>197338.86</v>
      </c>
      <c r="P47" s="153">
        <v>6747869.0200000005</v>
      </c>
      <c r="Q47" s="88">
        <v>1</v>
      </c>
      <c r="R47" s="163" t="s">
        <v>2</v>
      </c>
      <c r="S47" s="505">
        <v>6747869.0200000005</v>
      </c>
      <c r="T47" s="73">
        <f>W47*100/G47</f>
        <v>5.980739577356822</v>
      </c>
      <c r="U47" s="73">
        <f>X47*100/H47</f>
        <v>0</v>
      </c>
      <c r="V47" s="73">
        <f>Y47*100/J47</f>
        <v>5.980739577356822</v>
      </c>
      <c r="W47" s="544">
        <f>P47-G47</f>
        <v>380797.9400000004</v>
      </c>
      <c r="X47" s="545">
        <f>Q47-H47</f>
        <v>0</v>
      </c>
      <c r="Y47" s="545">
        <f>S47-J47</f>
        <v>380797.9400000004</v>
      </c>
      <c r="Z47" s="65"/>
      <c r="AA47" s="66"/>
    </row>
    <row r="48" spans="2:31" ht="18.75">
      <c r="B48" s="164" t="s">
        <v>161</v>
      </c>
      <c r="C48" s="158">
        <f>SUM(C49)</f>
        <v>5331646.25</v>
      </c>
      <c r="D48" s="158">
        <f>SUM(D49)</f>
        <v>12029.47</v>
      </c>
      <c r="E48" s="158">
        <f>SUM(E49)</f>
        <v>392197.09</v>
      </c>
      <c r="F48" s="158">
        <f>SUM(F49)</f>
        <v>163240.78</v>
      </c>
      <c r="G48" s="158">
        <f>SUM(C48:F48)</f>
        <v>5899113.59</v>
      </c>
      <c r="H48" s="159"/>
      <c r="I48" s="86"/>
      <c r="J48" s="86"/>
      <c r="K48" s="164" t="s">
        <v>161</v>
      </c>
      <c r="L48" s="158">
        <f>SUM(L49)</f>
        <v>4525712.36</v>
      </c>
      <c r="M48" s="158">
        <f>SUM(M49)</f>
        <v>8636.73</v>
      </c>
      <c r="N48" s="158">
        <f>SUM(N49)</f>
        <v>387868.25</v>
      </c>
      <c r="O48" s="158">
        <f>SUM(O49)</f>
        <v>213913.06</v>
      </c>
      <c r="P48" s="158">
        <f>SUM(L48:O48)</f>
        <v>5136130.4</v>
      </c>
      <c r="Q48" s="159"/>
      <c r="R48" s="86"/>
      <c r="S48" s="86"/>
      <c r="T48" s="73"/>
      <c r="U48" s="73"/>
      <c r="V48" s="15"/>
      <c r="W48" s="544"/>
      <c r="X48" s="545"/>
      <c r="Y48" s="545"/>
      <c r="Z48" s="65"/>
      <c r="AA48" s="1"/>
      <c r="AB48" s="81"/>
      <c r="AC48" s="81"/>
      <c r="AD48" s="81"/>
      <c r="AE48" s="81"/>
    </row>
    <row r="49" spans="2:27" ht="18.75">
      <c r="B49" s="87" t="s">
        <v>254</v>
      </c>
      <c r="C49" s="49">
        <v>5331646.25</v>
      </c>
      <c r="D49" s="49">
        <v>12029.47</v>
      </c>
      <c r="E49" s="49">
        <v>392197.09</v>
      </c>
      <c r="F49" s="49">
        <v>163240.78</v>
      </c>
      <c r="G49" s="49">
        <v>5899113.6</v>
      </c>
      <c r="H49" s="118">
        <v>24</v>
      </c>
      <c r="I49" s="163" t="s">
        <v>21</v>
      </c>
      <c r="J49" s="120">
        <f>G49/H49</f>
        <v>245796.4</v>
      </c>
      <c r="K49" s="87" t="s">
        <v>108</v>
      </c>
      <c r="L49" s="49">
        <v>4525712.36</v>
      </c>
      <c r="M49" s="49">
        <v>8636.73</v>
      </c>
      <c r="N49" s="49">
        <v>387868.25</v>
      </c>
      <c r="O49" s="49">
        <v>213913.06</v>
      </c>
      <c r="P49" s="49">
        <v>5136130.4</v>
      </c>
      <c r="Q49" s="118">
        <v>32</v>
      </c>
      <c r="R49" s="163" t="s">
        <v>21</v>
      </c>
      <c r="S49" s="49">
        <v>160504.075</v>
      </c>
      <c r="T49" s="73">
        <f>W49*100/G49</f>
        <v>-12.933861792388594</v>
      </c>
      <c r="U49" s="73">
        <f>X49*100/H49</f>
        <v>33.333333333333336</v>
      </c>
      <c r="V49" s="15">
        <f>Y49*100/J49</f>
        <v>-34.70039634429145</v>
      </c>
      <c r="W49" s="544">
        <f>P49-G49</f>
        <v>-762983.1999999993</v>
      </c>
      <c r="X49" s="545">
        <f>Q49-H49</f>
        <v>8</v>
      </c>
      <c r="Y49" s="545">
        <f>S49-J49</f>
        <v>-85292.32499999998</v>
      </c>
      <c r="Z49" s="65"/>
      <c r="AA49" s="66"/>
    </row>
    <row r="50" spans="2:27" ht="18.75">
      <c r="B50" s="733"/>
      <c r="C50" s="734"/>
      <c r="D50" s="734"/>
      <c r="E50" s="734"/>
      <c r="F50" s="734"/>
      <c r="G50" s="734"/>
      <c r="H50" s="735"/>
      <c r="I50" s="736"/>
      <c r="J50" s="737"/>
      <c r="K50" s="733"/>
      <c r="L50" s="734"/>
      <c r="M50" s="734"/>
      <c r="N50" s="734"/>
      <c r="O50" s="734"/>
      <c r="P50" s="734"/>
      <c r="Q50" s="735"/>
      <c r="R50" s="736"/>
      <c r="S50" s="724"/>
      <c r="T50" s="728"/>
      <c r="U50" s="728"/>
      <c r="V50" s="729"/>
      <c r="W50" s="544"/>
      <c r="X50" s="545"/>
      <c r="Y50" s="545"/>
      <c r="Z50" s="65"/>
      <c r="AA50" s="66"/>
    </row>
    <row r="51" spans="2:27" ht="18.75">
      <c r="B51" s="157" t="s">
        <v>225</v>
      </c>
      <c r="C51" s="730">
        <f>SUM(C52:C56)</f>
        <v>12754198.61</v>
      </c>
      <c r="D51" s="730">
        <f>SUM(D52:D56)</f>
        <v>35286.46</v>
      </c>
      <c r="E51" s="730">
        <f>SUM(E52:E56)</f>
        <v>1127594.47</v>
      </c>
      <c r="F51" s="730">
        <f>SUM(F52:F56)</f>
        <v>2689638.5</v>
      </c>
      <c r="G51" s="730">
        <f>SUM(G52:G56)</f>
        <v>16606718.010000002</v>
      </c>
      <c r="H51" s="731"/>
      <c r="I51" s="732"/>
      <c r="J51" s="732"/>
      <c r="K51" s="157" t="s">
        <v>225</v>
      </c>
      <c r="L51" s="730">
        <f>SUM(L52:L56)</f>
        <v>24815560.9</v>
      </c>
      <c r="M51" s="730">
        <f>SUM(M52:M56)</f>
        <v>25910.2</v>
      </c>
      <c r="N51" s="730">
        <f>SUM(N52:N56)</f>
        <v>7986362.190000001</v>
      </c>
      <c r="O51" s="730">
        <f>SUM(O52:O56)</f>
        <v>11203277.46</v>
      </c>
      <c r="P51" s="730">
        <f>SUM(P52:P56)</f>
        <v>44031110.74999999</v>
      </c>
      <c r="Q51" s="731"/>
      <c r="R51" s="732"/>
      <c r="S51" s="732"/>
      <c r="T51" s="156"/>
      <c r="U51" s="156"/>
      <c r="V51" s="11"/>
      <c r="W51" s="544"/>
      <c r="X51" s="545"/>
      <c r="Y51" s="545"/>
      <c r="Z51" s="65"/>
      <c r="AA51" s="66"/>
    </row>
    <row r="52" spans="2:27" ht="37.5">
      <c r="B52" s="166" t="s">
        <v>255</v>
      </c>
      <c r="C52" s="5">
        <v>1821299.56</v>
      </c>
      <c r="D52" s="5">
        <v>5038.91</v>
      </c>
      <c r="E52" s="5">
        <v>161020.49</v>
      </c>
      <c r="F52" s="5">
        <v>384080.38</v>
      </c>
      <c r="G52" s="5">
        <v>2371439.33</v>
      </c>
      <c r="H52" s="167">
        <v>201396</v>
      </c>
      <c r="I52" s="165" t="s">
        <v>99</v>
      </c>
      <c r="J52" s="4">
        <f>G52/H52</f>
        <v>11.775007100438936</v>
      </c>
      <c r="K52" s="166" t="s">
        <v>109</v>
      </c>
      <c r="L52" s="5">
        <v>10174379.969</v>
      </c>
      <c r="M52" s="5">
        <v>10623.181999999999</v>
      </c>
      <c r="N52" s="5">
        <v>3274408.4979000003</v>
      </c>
      <c r="O52" s="5">
        <v>4593343.7586</v>
      </c>
      <c r="P52" s="5">
        <v>18052755.4075</v>
      </c>
      <c r="Q52" s="167">
        <v>71020</v>
      </c>
      <c r="R52" s="165" t="s">
        <v>99</v>
      </c>
      <c r="S52" s="4">
        <v>254.19255713179385</v>
      </c>
      <c r="T52" s="73">
        <f aca="true" t="shared" si="19" ref="T52:U56">W52*100/G52</f>
        <v>661.257316563945</v>
      </c>
      <c r="U52" s="73">
        <f t="shared" si="19"/>
        <v>-64.73614173071958</v>
      </c>
      <c r="V52" s="15">
        <f>Y52*100/J52</f>
        <v>2058.7465295228426</v>
      </c>
      <c r="W52" s="544">
        <f>P52-G52</f>
        <v>15681316.077499999</v>
      </c>
      <c r="X52" s="545">
        <f>Q52-H52</f>
        <v>-130376</v>
      </c>
      <c r="Y52" s="545">
        <f>S52-J52</f>
        <v>242.41755003135492</v>
      </c>
      <c r="Z52" s="65"/>
      <c r="AA52" s="66"/>
    </row>
    <row r="53" spans="2:27" ht="18.75">
      <c r="B53" s="168" t="s">
        <v>110</v>
      </c>
      <c r="C53" s="128">
        <v>1020335.89</v>
      </c>
      <c r="D53" s="128">
        <v>2822.92</v>
      </c>
      <c r="E53" s="128">
        <v>90207.56</v>
      </c>
      <c r="F53" s="128">
        <v>215171.08</v>
      </c>
      <c r="G53" s="128">
        <v>1328537.44</v>
      </c>
      <c r="H53" s="88">
        <v>153835</v>
      </c>
      <c r="I53" s="163" t="s">
        <v>1</v>
      </c>
      <c r="J53" s="506">
        <v>8.636119485454183</v>
      </c>
      <c r="K53" s="168" t="s">
        <v>110</v>
      </c>
      <c r="L53" s="128">
        <v>1737089.2629999998</v>
      </c>
      <c r="M53" s="128">
        <v>1813.714</v>
      </c>
      <c r="N53" s="128">
        <v>559045.3533000001</v>
      </c>
      <c r="O53" s="128">
        <v>784229.4222</v>
      </c>
      <c r="P53" s="128">
        <v>3082177.7524999995</v>
      </c>
      <c r="Q53" s="88">
        <v>162735</v>
      </c>
      <c r="R53" s="163" t="s">
        <v>1</v>
      </c>
      <c r="S53" s="128">
        <v>18.939857759547728</v>
      </c>
      <c r="T53" s="73">
        <f t="shared" si="19"/>
        <v>0.6699096112790017</v>
      </c>
      <c r="U53" s="73">
        <f t="shared" si="19"/>
        <v>105.23027919524165</v>
      </c>
      <c r="V53" s="15">
        <f>Y53*100/J53</f>
        <v>119.30981607477912</v>
      </c>
      <c r="W53" s="544">
        <f>Q53-H53</f>
        <v>8900</v>
      </c>
      <c r="X53" s="545">
        <f>Q53-H54</f>
        <v>161881</v>
      </c>
      <c r="Y53" s="545">
        <f>S53-J53</f>
        <v>10.303738274093545</v>
      </c>
      <c r="Z53" s="169"/>
      <c r="AA53" s="170"/>
    </row>
    <row r="54" spans="2:27" ht="18.75">
      <c r="B54" s="171" t="s">
        <v>111</v>
      </c>
      <c r="C54" s="49">
        <v>3846666.3</v>
      </c>
      <c r="D54" s="49">
        <v>10642.39</v>
      </c>
      <c r="E54" s="49">
        <v>340082.49</v>
      </c>
      <c r="F54" s="49">
        <v>811194.97</v>
      </c>
      <c r="G54" s="49">
        <v>5008586.15</v>
      </c>
      <c r="H54" s="88">
        <v>854</v>
      </c>
      <c r="I54" s="163" t="s">
        <v>18</v>
      </c>
      <c r="J54" s="506">
        <f>G54/H54</f>
        <v>5864.854976580797</v>
      </c>
      <c r="K54" s="171" t="s">
        <v>111</v>
      </c>
      <c r="L54" s="49">
        <v>2729711.6989999996</v>
      </c>
      <c r="M54" s="49">
        <v>2850.1220000000003</v>
      </c>
      <c r="N54" s="49">
        <v>878499.8409000001</v>
      </c>
      <c r="O54" s="49">
        <v>1232360.5206</v>
      </c>
      <c r="P54" s="49">
        <v>4843422.182499999</v>
      </c>
      <c r="Q54" s="88">
        <v>1470</v>
      </c>
      <c r="R54" s="163" t="s">
        <v>30</v>
      </c>
      <c r="S54" s="49">
        <v>3294.845022108843</v>
      </c>
      <c r="T54" s="73">
        <f t="shared" si="19"/>
        <v>-3.2976165838736984</v>
      </c>
      <c r="U54" s="73">
        <f t="shared" si="19"/>
        <v>72.1311475409836</v>
      </c>
      <c r="V54" s="15">
        <f>Y54*100/J54</f>
        <v>-43.820520110631385</v>
      </c>
      <c r="W54" s="544">
        <f aca="true" t="shared" si="20" ref="W54:X56">P54-G54</f>
        <v>-165163.9675000012</v>
      </c>
      <c r="X54" s="545">
        <f t="shared" si="20"/>
        <v>616</v>
      </c>
      <c r="Y54" s="545">
        <f>S54-J54</f>
        <v>-2570.0099544719537</v>
      </c>
      <c r="Z54" s="65"/>
      <c r="AA54" s="66"/>
    </row>
    <row r="55" spans="2:27" ht="18.75">
      <c r="B55" s="171" t="s">
        <v>112</v>
      </c>
      <c r="C55" s="49">
        <v>1754977.73</v>
      </c>
      <c r="D55" s="49">
        <v>4855.42</v>
      </c>
      <c r="E55" s="49">
        <v>155157</v>
      </c>
      <c r="F55" s="49">
        <v>370094.26</v>
      </c>
      <c r="G55" s="49">
        <v>2285084.4</v>
      </c>
      <c r="H55" s="88">
        <v>58961</v>
      </c>
      <c r="I55" s="163" t="s">
        <v>20</v>
      </c>
      <c r="J55" s="120">
        <f>G55/H55</f>
        <v>38.755862349688776</v>
      </c>
      <c r="K55" s="171" t="s">
        <v>112</v>
      </c>
      <c r="L55" s="49">
        <v>6203890.225</v>
      </c>
      <c r="M55" s="49">
        <v>6477.55</v>
      </c>
      <c r="N55" s="49">
        <v>1996590.5475</v>
      </c>
      <c r="O55" s="49">
        <v>2800819.365</v>
      </c>
      <c r="P55" s="49">
        <v>11007777.6875</v>
      </c>
      <c r="Q55" s="88">
        <v>210</v>
      </c>
      <c r="R55" s="163" t="s">
        <v>29</v>
      </c>
      <c r="S55" s="49">
        <v>52417.98898809524</v>
      </c>
      <c r="T55" s="73">
        <f t="shared" si="19"/>
        <v>381.72302465064314</v>
      </c>
      <c r="U55" s="73">
        <f t="shared" si="19"/>
        <v>-99.64383236376588</v>
      </c>
      <c r="V55" s="15">
        <f>Y55*100/J55</f>
        <v>135151.76788774558</v>
      </c>
      <c r="W55" s="544">
        <f t="shared" si="20"/>
        <v>8722693.2875</v>
      </c>
      <c r="X55" s="545">
        <f t="shared" si="20"/>
        <v>-58751</v>
      </c>
      <c r="Y55" s="545">
        <f>S55-J55</f>
        <v>52379.23312574555</v>
      </c>
      <c r="Z55" s="65"/>
      <c r="AA55" s="66"/>
    </row>
    <row r="56" spans="2:27" ht="18.75">
      <c r="B56" s="171" t="s">
        <v>113</v>
      </c>
      <c r="C56" s="49">
        <v>4310919.13</v>
      </c>
      <c r="D56" s="49">
        <v>11926.82</v>
      </c>
      <c r="E56" s="49">
        <v>381126.93</v>
      </c>
      <c r="F56" s="49">
        <v>909097.81</v>
      </c>
      <c r="G56" s="49">
        <v>5613070.69</v>
      </c>
      <c r="H56" s="88">
        <v>1</v>
      </c>
      <c r="I56" s="163" t="s">
        <v>19</v>
      </c>
      <c r="J56" s="120">
        <f>G56/H56</f>
        <v>5613070.69</v>
      </c>
      <c r="K56" s="171" t="s">
        <v>113</v>
      </c>
      <c r="L56" s="49">
        <v>3970489.744</v>
      </c>
      <c r="M56" s="49">
        <v>4145.6320000000005</v>
      </c>
      <c r="N56" s="49">
        <v>1277817.9504</v>
      </c>
      <c r="O56" s="49">
        <v>1792524.3936</v>
      </c>
      <c r="P56" s="49">
        <v>7044977.720000001</v>
      </c>
      <c r="Q56" s="88">
        <v>1</v>
      </c>
      <c r="R56" s="163" t="s">
        <v>19</v>
      </c>
      <c r="S56" s="49">
        <v>7044977.720000001</v>
      </c>
      <c r="T56" s="73">
        <f t="shared" si="19"/>
        <v>25.510226203832115</v>
      </c>
      <c r="U56" s="73">
        <f t="shared" si="19"/>
        <v>0</v>
      </c>
      <c r="V56" s="15">
        <f>Y56*100/J56</f>
        <v>25.510226203832115</v>
      </c>
      <c r="W56" s="544">
        <f t="shared" si="20"/>
        <v>1431907.0300000003</v>
      </c>
      <c r="X56" s="545">
        <f t="shared" si="20"/>
        <v>0</v>
      </c>
      <c r="Y56" s="545">
        <f>S56-J56</f>
        <v>1431907.0300000003</v>
      </c>
      <c r="Z56" s="65"/>
      <c r="AA56" s="66"/>
    </row>
    <row r="57" spans="2:27" ht="18.75">
      <c r="B57" s="164" t="s">
        <v>226</v>
      </c>
      <c r="C57" s="181">
        <f>SUM(C58:C61)</f>
        <v>25453040.410000004</v>
      </c>
      <c r="D57" s="181">
        <f>SUM(D58:D61)</f>
        <v>88216.13</v>
      </c>
      <c r="E57" s="181">
        <f>SUM(E58:E61)</f>
        <v>2676842.5</v>
      </c>
      <c r="F57" s="181">
        <f>SUM(F58:F61)</f>
        <v>3591582.5300000003</v>
      </c>
      <c r="G57" s="181">
        <f>SUM(G58:G61)</f>
        <v>31809681.590000004</v>
      </c>
      <c r="H57" s="182"/>
      <c r="I57" s="183"/>
      <c r="J57" s="184"/>
      <c r="K57" s="164" t="s">
        <v>226</v>
      </c>
      <c r="L57" s="181">
        <f>SUM(L58:L61)</f>
        <v>23536199.89</v>
      </c>
      <c r="M57" s="181">
        <f>SUM(M58:M61)</f>
        <v>46422.44</v>
      </c>
      <c r="N57" s="181">
        <f>SUM(N58:N61)</f>
        <v>1912260.5600000003</v>
      </c>
      <c r="O57" s="181">
        <f>SUM(O58:O61)</f>
        <v>1610653.3839999998</v>
      </c>
      <c r="P57" s="181">
        <f>SUM(P58:P61)</f>
        <v>27105536.274</v>
      </c>
      <c r="Q57" s="182"/>
      <c r="R57" s="183"/>
      <c r="S57" s="184"/>
      <c r="T57" s="73"/>
      <c r="U57" s="73"/>
      <c r="V57" s="15"/>
      <c r="W57" s="544"/>
      <c r="X57" s="545"/>
      <c r="Y57" s="545"/>
      <c r="Z57" s="65"/>
      <c r="AA57" s="66"/>
    </row>
    <row r="58" spans="2:31" ht="37.5">
      <c r="B58" s="87" t="s">
        <v>234</v>
      </c>
      <c r="C58" s="49">
        <v>6811658.74</v>
      </c>
      <c r="D58" s="49">
        <v>28391.48</v>
      </c>
      <c r="E58" s="49">
        <v>831016.65</v>
      </c>
      <c r="F58" s="49">
        <v>483802.78</v>
      </c>
      <c r="G58" s="49">
        <v>8154869.66</v>
      </c>
      <c r="H58" s="172">
        <v>28643</v>
      </c>
      <c r="I58" s="163" t="s">
        <v>27</v>
      </c>
      <c r="J58" s="120">
        <f>G58/H58</f>
        <v>284.70724644764863</v>
      </c>
      <c r="K58" s="87" t="s">
        <v>114</v>
      </c>
      <c r="L58" s="49">
        <v>9084973.157540001</v>
      </c>
      <c r="M58" s="49">
        <v>17919.061840000002</v>
      </c>
      <c r="N58" s="49">
        <v>738132.5761600002</v>
      </c>
      <c r="O58" s="49">
        <v>621712.20254</v>
      </c>
      <c r="P58" s="49">
        <v>10462736.99808</v>
      </c>
      <c r="Q58" s="172">
        <v>19212</v>
      </c>
      <c r="R58" s="163" t="s">
        <v>27</v>
      </c>
      <c r="S58" s="49">
        <v>544.5938474953155</v>
      </c>
      <c r="T58" s="73">
        <f aca="true" t="shared" si="21" ref="T58:U61">W58*100/G58</f>
        <v>28.300480992359603</v>
      </c>
      <c r="U58" s="73">
        <f t="shared" si="21"/>
        <v>-32.92602031910065</v>
      </c>
      <c r="V58" s="15">
        <f>Y58*100/J58</f>
        <v>91.2820464847052</v>
      </c>
      <c r="W58" s="544">
        <f aca="true" t="shared" si="22" ref="W58:X61">P58-G58</f>
        <v>2307867.33808</v>
      </c>
      <c r="X58" s="545">
        <f t="shared" si="22"/>
        <v>-9431</v>
      </c>
      <c r="Y58" s="545">
        <f>S58-J58</f>
        <v>259.88660104766683</v>
      </c>
      <c r="Z58" s="65"/>
      <c r="AA58" s="185"/>
      <c r="AB58" s="81"/>
      <c r="AC58" s="81"/>
      <c r="AD58" s="81"/>
      <c r="AE58" s="81"/>
    </row>
    <row r="59" spans="2:31" ht="37.5">
      <c r="B59" s="87" t="s">
        <v>233</v>
      </c>
      <c r="C59" s="507">
        <v>5887183.06</v>
      </c>
      <c r="D59" s="507">
        <v>24538.2</v>
      </c>
      <c r="E59" s="507">
        <v>718231.39</v>
      </c>
      <c r="F59" s="507">
        <v>418141.26</v>
      </c>
      <c r="G59" s="507">
        <v>7048093.91</v>
      </c>
      <c r="H59" s="186">
        <v>2127</v>
      </c>
      <c r="I59" s="187" t="s">
        <v>101</v>
      </c>
      <c r="J59" s="120">
        <f aca="true" t="shared" si="23" ref="J59:J71">G59/H59</f>
        <v>3313.6313634226613</v>
      </c>
      <c r="K59" s="87" t="s">
        <v>115</v>
      </c>
      <c r="L59" s="507">
        <v>2683126.7874600003</v>
      </c>
      <c r="M59" s="507">
        <v>5292.15816</v>
      </c>
      <c r="N59" s="507">
        <v>217997.70384</v>
      </c>
      <c r="O59" s="507">
        <v>183614.48646</v>
      </c>
      <c r="P59" s="507">
        <v>3090031.1359200003</v>
      </c>
      <c r="Q59" s="186">
        <v>7385</v>
      </c>
      <c r="R59" s="187" t="s">
        <v>26</v>
      </c>
      <c r="S59" s="188">
        <v>418.41992361814494</v>
      </c>
      <c r="T59" s="73">
        <f t="shared" si="21"/>
        <v>-56.15791765294455</v>
      </c>
      <c r="U59" s="73">
        <f t="shared" si="21"/>
        <v>247.202632816173</v>
      </c>
      <c r="V59" s="15">
        <f>Y59*100/J59</f>
        <v>-87.37276788731388</v>
      </c>
      <c r="W59" s="544">
        <f t="shared" si="22"/>
        <v>-3958062.77408</v>
      </c>
      <c r="X59" s="545">
        <f t="shared" si="22"/>
        <v>5258</v>
      </c>
      <c r="Y59" s="545">
        <f>S59-J59</f>
        <v>-2895.2114398045164</v>
      </c>
      <c r="Z59" s="189"/>
      <c r="AA59" s="18"/>
      <c r="AB59" s="81"/>
      <c r="AC59" s="81"/>
      <c r="AD59" s="81"/>
      <c r="AE59" s="81"/>
    </row>
    <row r="60" spans="2:27" ht="18.75">
      <c r="B60" s="168" t="s">
        <v>232</v>
      </c>
      <c r="C60" s="174">
        <v>7644866.65</v>
      </c>
      <c r="D60" s="174">
        <v>21150.7</v>
      </c>
      <c r="E60" s="174">
        <v>675880.12</v>
      </c>
      <c r="F60" s="174">
        <v>1612169.31</v>
      </c>
      <c r="G60" s="174">
        <v>9954066.78</v>
      </c>
      <c r="H60" s="176">
        <v>61</v>
      </c>
      <c r="I60" s="175" t="s">
        <v>20</v>
      </c>
      <c r="J60" s="120">
        <f t="shared" si="23"/>
        <v>163181.4226229508</v>
      </c>
      <c r="K60" s="168" t="s">
        <v>116</v>
      </c>
      <c r="L60" s="174">
        <v>7864621.1932435</v>
      </c>
      <c r="M60" s="174">
        <v>15512.058326</v>
      </c>
      <c r="N60" s="174">
        <v>638981.866124</v>
      </c>
      <c r="O60" s="174">
        <v>538199.8302684999</v>
      </c>
      <c r="P60" s="174">
        <v>9057314.947962001</v>
      </c>
      <c r="Q60" s="176">
        <v>300</v>
      </c>
      <c r="R60" s="175" t="s">
        <v>29</v>
      </c>
      <c r="S60" s="49">
        <v>30191.049826540002</v>
      </c>
      <c r="T60" s="73">
        <f t="shared" si="21"/>
        <v>-9.008899094787854</v>
      </c>
      <c r="U60" s="73">
        <f t="shared" si="21"/>
        <v>391.8032786885246</v>
      </c>
      <c r="V60" s="15">
        <f>Y60*100/J60</f>
        <v>-81.49847614927353</v>
      </c>
      <c r="W60" s="544">
        <f t="shared" si="22"/>
        <v>-896751.8320379984</v>
      </c>
      <c r="X60" s="545">
        <f t="shared" si="22"/>
        <v>239</v>
      </c>
      <c r="Y60" s="545">
        <f>S60-J60</f>
        <v>-132990.3727964108</v>
      </c>
      <c r="Z60" s="65"/>
      <c r="AA60" s="173"/>
    </row>
    <row r="61" spans="2:31" ht="37.5">
      <c r="B61" s="168" t="s">
        <v>117</v>
      </c>
      <c r="C61" s="177">
        <v>5109331.96</v>
      </c>
      <c r="D61" s="177">
        <v>14135.75</v>
      </c>
      <c r="E61" s="177">
        <v>451714.34</v>
      </c>
      <c r="F61" s="177">
        <v>1077469.18</v>
      </c>
      <c r="G61" s="177">
        <v>6652651.24</v>
      </c>
      <c r="H61" s="178">
        <v>3</v>
      </c>
      <c r="I61" s="179" t="s">
        <v>18</v>
      </c>
      <c r="J61" s="120">
        <f t="shared" si="23"/>
        <v>2217550.4133333336</v>
      </c>
      <c r="K61" s="168" t="s">
        <v>117</v>
      </c>
      <c r="L61" s="177">
        <v>3903478.7517565</v>
      </c>
      <c r="M61" s="177">
        <v>7699.161674</v>
      </c>
      <c r="N61" s="177">
        <v>317148.41387600004</v>
      </c>
      <c r="O61" s="177">
        <v>267126.8647315</v>
      </c>
      <c r="P61" s="177">
        <v>4495453.192038</v>
      </c>
      <c r="Q61" s="178">
        <v>25</v>
      </c>
      <c r="R61" s="179" t="s">
        <v>18</v>
      </c>
      <c r="S61" s="180">
        <v>179818.12768151998</v>
      </c>
      <c r="T61" s="73">
        <f t="shared" si="21"/>
        <v>-32.426140648882125</v>
      </c>
      <c r="U61" s="73">
        <f t="shared" si="21"/>
        <v>733.3333333333334</v>
      </c>
      <c r="V61" s="15">
        <f>Y61*100/J61</f>
        <v>-91.89113687786585</v>
      </c>
      <c r="W61" s="544">
        <f t="shared" si="22"/>
        <v>-2157198.0479620006</v>
      </c>
      <c r="X61" s="545">
        <f t="shared" si="22"/>
        <v>22</v>
      </c>
      <c r="Y61" s="545">
        <f>S61-J61</f>
        <v>-2037732.2856518135</v>
      </c>
      <c r="Z61" s="65"/>
      <c r="AA61" s="1"/>
      <c r="AB61" s="81"/>
      <c r="AC61" s="81"/>
      <c r="AD61" s="81"/>
      <c r="AE61" s="81"/>
    </row>
    <row r="62" spans="2:31" ht="18.75">
      <c r="B62" s="164" t="s">
        <v>162</v>
      </c>
      <c r="C62" s="190">
        <f>SUM(C63:C67)</f>
        <v>17304490.810000002</v>
      </c>
      <c r="D62" s="190">
        <f>SUM(D63:D67)</f>
        <v>55335.56</v>
      </c>
      <c r="E62" s="190">
        <f>SUM(E63:E67)</f>
        <v>1083487.6</v>
      </c>
      <c r="F62" s="190">
        <f>SUM(F63:F67)</f>
        <v>524948.68</v>
      </c>
      <c r="G62" s="190">
        <f>SUM(G63:G67)</f>
        <v>18968262.669999998</v>
      </c>
      <c r="H62" s="192"/>
      <c r="I62" s="193"/>
      <c r="J62" s="191"/>
      <c r="K62" s="164" t="s">
        <v>162</v>
      </c>
      <c r="L62" s="190">
        <f>SUM(L63:L67)</f>
        <v>15383575.29</v>
      </c>
      <c r="M62" s="190">
        <f>SUM(M63:M67)</f>
        <v>28069.380000000005</v>
      </c>
      <c r="N62" s="190">
        <f>SUM(N63:N67)</f>
        <v>1016167.8700000001</v>
      </c>
      <c r="O62" s="190">
        <f>SUM(O63:O67)</f>
        <v>531833.35</v>
      </c>
      <c r="P62" s="190">
        <f>SUM(P63:P67)</f>
        <v>16959645.89</v>
      </c>
      <c r="Q62" s="192"/>
      <c r="R62" s="193"/>
      <c r="S62" s="191"/>
      <c r="T62" s="73"/>
      <c r="U62" s="73"/>
      <c r="V62" s="73"/>
      <c r="W62" s="544"/>
      <c r="X62" s="545"/>
      <c r="Y62" s="545"/>
      <c r="Z62" s="66"/>
      <c r="AA62" s="194"/>
      <c r="AB62" s="194"/>
      <c r="AC62" s="194"/>
      <c r="AD62" s="194"/>
      <c r="AE62" s="194"/>
    </row>
    <row r="63" spans="2:27" ht="18.75">
      <c r="B63" s="195" t="s">
        <v>102</v>
      </c>
      <c r="C63" s="174">
        <v>3562994.66</v>
      </c>
      <c r="D63" s="174">
        <v>11393.59</v>
      </c>
      <c r="E63" s="174">
        <v>223090.1</v>
      </c>
      <c r="F63" s="174">
        <v>108086.93</v>
      </c>
      <c r="G63" s="174">
        <v>3905565.28</v>
      </c>
      <c r="H63" s="172">
        <v>22</v>
      </c>
      <c r="I63" s="163" t="s">
        <v>103</v>
      </c>
      <c r="J63" s="120">
        <f>G63/H63</f>
        <v>177525.69454545455</v>
      </c>
      <c r="K63" s="195" t="s">
        <v>136</v>
      </c>
      <c r="L63" s="174">
        <v>2730584.6139749996</v>
      </c>
      <c r="M63" s="174">
        <v>4982.31495</v>
      </c>
      <c r="N63" s="174">
        <v>180369.796925</v>
      </c>
      <c r="O63" s="174">
        <v>94400.41962500001</v>
      </c>
      <c r="P63" s="174">
        <v>3010337.1454749997</v>
      </c>
      <c r="Q63" s="172">
        <v>10</v>
      </c>
      <c r="R63" s="163" t="s">
        <v>61</v>
      </c>
      <c r="S63" s="49">
        <v>301033.71454749996</v>
      </c>
      <c r="T63" s="73">
        <f aca="true" t="shared" si="24" ref="T63:U67">W63*100/G63</f>
        <v>-22.92185817785128</v>
      </c>
      <c r="U63" s="73">
        <f t="shared" si="24"/>
        <v>-54.54545454545455</v>
      </c>
      <c r="V63" s="15">
        <f>Y63*100/J63</f>
        <v>69.57191200872717</v>
      </c>
      <c r="W63" s="544">
        <f aca="true" t="shared" si="25" ref="W63:X66">P63-G63</f>
        <v>-895228.1345250001</v>
      </c>
      <c r="X63" s="545">
        <f t="shared" si="25"/>
        <v>-12</v>
      </c>
      <c r="Y63" s="545">
        <f>S63-J63</f>
        <v>123508.0200020454</v>
      </c>
      <c r="Z63" s="65"/>
      <c r="AA63" s="66"/>
    </row>
    <row r="64" spans="2:31" ht="37.5">
      <c r="B64" s="195" t="s">
        <v>95</v>
      </c>
      <c r="C64" s="196">
        <v>3054242.63</v>
      </c>
      <c r="D64" s="196">
        <v>9766.73</v>
      </c>
      <c r="E64" s="196">
        <v>191235.56</v>
      </c>
      <c r="F64" s="196">
        <v>92653.44</v>
      </c>
      <c r="G64" s="196">
        <v>3347898.36</v>
      </c>
      <c r="H64" s="178">
        <v>325</v>
      </c>
      <c r="I64" s="179" t="s">
        <v>20</v>
      </c>
      <c r="J64" s="120">
        <f>G64/H64</f>
        <v>10301.225723076923</v>
      </c>
      <c r="K64" s="195" t="s">
        <v>137</v>
      </c>
      <c r="L64" s="196">
        <v>4465851.906687</v>
      </c>
      <c r="M64" s="196">
        <v>8148.541014</v>
      </c>
      <c r="N64" s="196">
        <v>294993.53266100003</v>
      </c>
      <c r="O64" s="196">
        <v>154391.221505</v>
      </c>
      <c r="P64" s="196">
        <v>4923385.201867</v>
      </c>
      <c r="Q64" s="178">
        <v>338</v>
      </c>
      <c r="R64" s="179" t="s">
        <v>20</v>
      </c>
      <c r="S64" s="197">
        <v>14566.228407890532</v>
      </c>
      <c r="T64" s="73">
        <f t="shared" si="24"/>
        <v>47.05898066352888</v>
      </c>
      <c r="U64" s="73">
        <f t="shared" si="24"/>
        <v>4</v>
      </c>
      <c r="V64" s="15">
        <f>Y64*100/J64</f>
        <v>41.40286602262391</v>
      </c>
      <c r="W64" s="544">
        <f t="shared" si="25"/>
        <v>1575486.8418670003</v>
      </c>
      <c r="X64" s="545">
        <f t="shared" si="25"/>
        <v>13</v>
      </c>
      <c r="Y64" s="545">
        <f>S64-J64</f>
        <v>4265.002684813609</v>
      </c>
      <c r="Z64" s="65"/>
      <c r="AA64" s="1"/>
      <c r="AB64" s="81"/>
      <c r="AC64" s="81"/>
      <c r="AD64" s="81"/>
      <c r="AE64" s="81"/>
    </row>
    <row r="65" spans="2:27" ht="37.5">
      <c r="B65" s="87" t="s">
        <v>96</v>
      </c>
      <c r="C65" s="49">
        <v>4326122.7</v>
      </c>
      <c r="D65" s="49">
        <v>13833.89</v>
      </c>
      <c r="E65" s="49">
        <v>270871.9</v>
      </c>
      <c r="F65" s="49">
        <v>131237.17</v>
      </c>
      <c r="G65" s="198">
        <v>4742065.67</v>
      </c>
      <c r="H65" s="172">
        <v>409</v>
      </c>
      <c r="I65" s="163" t="s">
        <v>21</v>
      </c>
      <c r="J65" s="120">
        <f>G65/H65</f>
        <v>11594.29259168704</v>
      </c>
      <c r="K65" s="87" t="s">
        <v>138</v>
      </c>
      <c r="L65" s="49">
        <v>3721286.862651</v>
      </c>
      <c r="M65" s="49">
        <v>6789.983022</v>
      </c>
      <c r="N65" s="49">
        <v>245811.007753</v>
      </c>
      <c r="O65" s="49">
        <v>128650.48736500001</v>
      </c>
      <c r="P65" s="198">
        <v>4102538.340791</v>
      </c>
      <c r="Q65" s="172">
        <v>38</v>
      </c>
      <c r="R65" s="163" t="s">
        <v>20</v>
      </c>
      <c r="S65" s="105">
        <v>107961.53528397369</v>
      </c>
      <c r="T65" s="73">
        <f t="shared" si="24"/>
        <v>-13.486260497295051</v>
      </c>
      <c r="U65" s="73">
        <f t="shared" si="24"/>
        <v>-90.70904645476773</v>
      </c>
      <c r="V65" s="15">
        <f>Y65*100/J65</f>
        <v>831.1610383317454</v>
      </c>
      <c r="W65" s="544">
        <f t="shared" si="25"/>
        <v>-639527.3292089999</v>
      </c>
      <c r="X65" s="545">
        <f t="shared" si="25"/>
        <v>-371</v>
      </c>
      <c r="Y65" s="545">
        <f>S65-J65</f>
        <v>96367.24269228664</v>
      </c>
      <c r="Z65" s="65"/>
      <c r="AA65" s="66"/>
    </row>
    <row r="66" spans="2:27" ht="37.5">
      <c r="B66" s="87" t="s">
        <v>163</v>
      </c>
      <c r="C66" s="49">
        <v>4326122.7</v>
      </c>
      <c r="D66" s="49">
        <v>13833.89</v>
      </c>
      <c r="E66" s="49">
        <v>270871.9</v>
      </c>
      <c r="F66" s="49">
        <v>131237.17</v>
      </c>
      <c r="G66" s="198">
        <v>4742065.67</v>
      </c>
      <c r="H66" s="172">
        <v>13</v>
      </c>
      <c r="I66" s="163" t="s">
        <v>20</v>
      </c>
      <c r="J66" s="120">
        <f>G66/H66</f>
        <v>364774.2823076923</v>
      </c>
      <c r="K66" s="87" t="s">
        <v>139</v>
      </c>
      <c r="L66" s="49">
        <v>4465851.906687</v>
      </c>
      <c r="M66" s="49">
        <v>8148.541014</v>
      </c>
      <c r="N66" s="49">
        <v>294993.53266100003</v>
      </c>
      <c r="O66" s="49">
        <v>154391.221505</v>
      </c>
      <c r="P66" s="198">
        <v>4923385.201867</v>
      </c>
      <c r="Q66" s="172">
        <v>10</v>
      </c>
      <c r="R66" s="163" t="s">
        <v>29</v>
      </c>
      <c r="S66" s="105">
        <v>492338.52018670004</v>
      </c>
      <c r="T66" s="73">
        <f t="shared" si="24"/>
        <v>3.823640254796393</v>
      </c>
      <c r="U66" s="73">
        <f t="shared" si="24"/>
        <v>-23.076923076923077</v>
      </c>
      <c r="V66" s="15">
        <f>Y66*100/J66</f>
        <v>34.970732331235325</v>
      </c>
      <c r="W66" s="544">
        <f t="shared" si="25"/>
        <v>181319.53186700027</v>
      </c>
      <c r="X66" s="545">
        <f t="shared" si="25"/>
        <v>-3</v>
      </c>
      <c r="Y66" s="545">
        <f>S66-J66</f>
        <v>127564.23787900776</v>
      </c>
      <c r="Z66" s="65"/>
      <c r="AA66" s="66"/>
    </row>
    <row r="67" spans="2:27" ht="37.5">
      <c r="B67" s="195" t="s">
        <v>231</v>
      </c>
      <c r="C67" s="174">
        <v>2035008.12</v>
      </c>
      <c r="D67" s="174">
        <v>6507.46</v>
      </c>
      <c r="E67" s="174">
        <v>127418.14</v>
      </c>
      <c r="F67" s="174">
        <v>61733.97</v>
      </c>
      <c r="G67" s="199">
        <v>2230667.69</v>
      </c>
      <c r="H67" s="172">
        <v>80</v>
      </c>
      <c r="I67" s="163" t="s">
        <v>17</v>
      </c>
      <c r="J67" s="120">
        <f>G67/H67</f>
        <v>27883.346125</v>
      </c>
      <c r="K67" s="563"/>
      <c r="L67" s="564"/>
      <c r="M67" s="564"/>
      <c r="N67" s="564"/>
      <c r="O67" s="564"/>
      <c r="P67" s="565"/>
      <c r="Q67" s="566"/>
      <c r="R67" s="567"/>
      <c r="S67" s="568"/>
      <c r="T67" s="73">
        <f t="shared" si="24"/>
        <v>100</v>
      </c>
      <c r="U67" s="73">
        <f t="shared" si="24"/>
        <v>100</v>
      </c>
      <c r="V67" s="15">
        <f>Y67*100/J67</f>
        <v>100</v>
      </c>
      <c r="W67" s="544">
        <f>P67+G67</f>
        <v>2230667.69</v>
      </c>
      <c r="X67" s="545">
        <f>Q67+H67</f>
        <v>80</v>
      </c>
      <c r="Y67" s="545">
        <f>S67+J67</f>
        <v>27883.346125</v>
      </c>
      <c r="Z67" s="65"/>
      <c r="AA67" s="66"/>
    </row>
    <row r="68" spans="2:31" ht="18.75">
      <c r="B68" s="508" t="s">
        <v>227</v>
      </c>
      <c r="C68" s="181">
        <f>SUM(C69:C71)</f>
        <v>12754198.600000001</v>
      </c>
      <c r="D68" s="181">
        <f>SUM(D69:D71)</f>
        <v>35286.46</v>
      </c>
      <c r="E68" s="181">
        <f>SUM(E69:E71)</f>
        <v>1127594.46</v>
      </c>
      <c r="F68" s="181">
        <f>SUM(F69:F71)</f>
        <v>2689638.49</v>
      </c>
      <c r="G68" s="181">
        <f>SUM(G69:G71)</f>
        <v>16606718.009999998</v>
      </c>
      <c r="H68" s="509"/>
      <c r="I68" s="510"/>
      <c r="J68" s="511">
        <v>0</v>
      </c>
      <c r="K68" s="508" t="s">
        <v>227</v>
      </c>
      <c r="L68" s="181">
        <f>SUM(L69:L71)</f>
        <v>17132598.79</v>
      </c>
      <c r="M68" s="181">
        <f>SUM(M69:M71)</f>
        <v>12955.100000000002</v>
      </c>
      <c r="N68" s="181">
        <f>SUM(N69:N71)</f>
        <v>570602.75</v>
      </c>
      <c r="O68" s="181">
        <f>SUM(O69:O71)</f>
        <v>3341634.6500000004</v>
      </c>
      <c r="P68" s="181">
        <f>SUM(P69:P71)</f>
        <v>21057791.29</v>
      </c>
      <c r="Q68" s="509"/>
      <c r="R68" s="510"/>
      <c r="S68" s="512"/>
      <c r="T68" s="513"/>
      <c r="U68" s="513"/>
      <c r="V68" s="514"/>
      <c r="W68" s="544"/>
      <c r="X68" s="545"/>
      <c r="Y68" s="545"/>
      <c r="Z68" s="65"/>
      <c r="AA68" s="1"/>
      <c r="AB68" s="81"/>
      <c r="AC68" s="81"/>
      <c r="AD68" s="81"/>
      <c r="AE68" s="81"/>
    </row>
    <row r="69" spans="2:27" ht="37.5">
      <c r="B69" s="168" t="s">
        <v>228</v>
      </c>
      <c r="C69" s="49">
        <v>1913129.79</v>
      </c>
      <c r="D69" s="49">
        <v>5292.97</v>
      </c>
      <c r="E69" s="49">
        <v>169139.17</v>
      </c>
      <c r="F69" s="49">
        <v>403445.77</v>
      </c>
      <c r="G69" s="49">
        <v>2491007.7</v>
      </c>
      <c r="H69" s="172">
        <v>276</v>
      </c>
      <c r="I69" s="163" t="s">
        <v>100</v>
      </c>
      <c r="J69" s="120">
        <f t="shared" si="23"/>
        <v>9025.390217391305</v>
      </c>
      <c r="K69" s="168" t="s">
        <v>256</v>
      </c>
      <c r="L69" s="49">
        <v>3059882.1438939995</v>
      </c>
      <c r="M69" s="49">
        <v>2313.7808600000003</v>
      </c>
      <c r="N69" s="49">
        <v>101909.65115</v>
      </c>
      <c r="O69" s="49">
        <v>596815.94849</v>
      </c>
      <c r="P69" s="49">
        <v>3760921.524393999</v>
      </c>
      <c r="Q69" s="172">
        <v>285</v>
      </c>
      <c r="R69" s="163" t="s">
        <v>28</v>
      </c>
      <c r="S69" s="49">
        <f>P69/Q69</f>
        <v>13196.215875066664</v>
      </c>
      <c r="T69" s="73">
        <f aca="true" t="shared" si="26" ref="T69:U71">W69*100/G69</f>
        <v>50.979923682853276</v>
      </c>
      <c r="U69" s="73">
        <f t="shared" si="26"/>
        <v>3.260869565217391</v>
      </c>
      <c r="V69" s="15">
        <f>Y69*100/J69</f>
        <v>46.21213661918424</v>
      </c>
      <c r="W69" s="544">
        <f aca="true" t="shared" si="27" ref="W69:X71">P69-G69</f>
        <v>1269913.8243939988</v>
      </c>
      <c r="X69" s="545">
        <f t="shared" si="27"/>
        <v>9</v>
      </c>
      <c r="Y69" s="545">
        <f>S69-J69</f>
        <v>4170.825657675359</v>
      </c>
      <c r="Z69" s="65"/>
      <c r="AA69" s="66"/>
    </row>
    <row r="70" spans="2:27" ht="37.5">
      <c r="B70" s="168" t="s">
        <v>229</v>
      </c>
      <c r="C70" s="49">
        <v>5284064.48</v>
      </c>
      <c r="D70" s="49">
        <v>14619.18</v>
      </c>
      <c r="E70" s="49">
        <v>467162.38</v>
      </c>
      <c r="F70" s="49">
        <v>1114317.23</v>
      </c>
      <c r="G70" s="49">
        <v>6880163.27</v>
      </c>
      <c r="H70" s="172">
        <v>3</v>
      </c>
      <c r="I70" s="163" t="s">
        <v>19</v>
      </c>
      <c r="J70" s="120">
        <f t="shared" si="23"/>
        <v>2293387.7566666664</v>
      </c>
      <c r="K70" s="168" t="s">
        <v>257</v>
      </c>
      <c r="L70" s="49">
        <v>7098035.678696999</v>
      </c>
      <c r="M70" s="49">
        <v>5367.297930000001</v>
      </c>
      <c r="N70" s="49">
        <v>236400.719325</v>
      </c>
      <c r="O70" s="49">
        <v>1384439.235495</v>
      </c>
      <c r="P70" s="49">
        <v>8724242.931447</v>
      </c>
      <c r="Q70" s="172">
        <v>3</v>
      </c>
      <c r="R70" s="163" t="s">
        <v>19</v>
      </c>
      <c r="S70" s="49">
        <f>P70/Q70</f>
        <v>2908080.977149</v>
      </c>
      <c r="T70" s="73">
        <f t="shared" si="26"/>
        <v>26.80284739008817</v>
      </c>
      <c r="U70" s="73">
        <f t="shared" si="26"/>
        <v>0</v>
      </c>
      <c r="V70" s="15">
        <f>Y70*100/J70</f>
        <v>26.802847390088186</v>
      </c>
      <c r="W70" s="544">
        <f t="shared" si="27"/>
        <v>1844079.6614469998</v>
      </c>
      <c r="X70" s="545">
        <f t="shared" si="27"/>
        <v>0</v>
      </c>
      <c r="Y70" s="545">
        <f>S70-J70</f>
        <v>614693.2204823336</v>
      </c>
      <c r="Z70" s="65"/>
      <c r="AA70" s="173"/>
    </row>
    <row r="71" spans="2:27" ht="18.75">
      <c r="B71" s="168" t="s">
        <v>230</v>
      </c>
      <c r="C71" s="174">
        <v>5557004.33</v>
      </c>
      <c r="D71" s="174">
        <v>15374.31</v>
      </c>
      <c r="E71" s="174">
        <v>491292.91</v>
      </c>
      <c r="F71" s="174">
        <v>1171875.49</v>
      </c>
      <c r="G71" s="174">
        <v>7235547.04</v>
      </c>
      <c r="H71" s="172">
        <v>1</v>
      </c>
      <c r="I71" s="163" t="s">
        <v>19</v>
      </c>
      <c r="J71" s="120">
        <f t="shared" si="23"/>
        <v>7235547.04</v>
      </c>
      <c r="K71" s="168" t="s">
        <v>258</v>
      </c>
      <c r="L71" s="174">
        <v>6974680.967408999</v>
      </c>
      <c r="M71" s="174">
        <v>5274.021210000001</v>
      </c>
      <c r="N71" s="174">
        <v>232292.379525</v>
      </c>
      <c r="O71" s="174">
        <v>1360379.4660150001</v>
      </c>
      <c r="P71" s="174">
        <v>8572626.834159</v>
      </c>
      <c r="Q71" s="172">
        <v>1</v>
      </c>
      <c r="R71" s="163" t="s">
        <v>19</v>
      </c>
      <c r="S71" s="49">
        <f>P71/Q71</f>
        <v>8572626.834159</v>
      </c>
      <c r="T71" s="73">
        <f t="shared" si="26"/>
        <v>18.479318657832952</v>
      </c>
      <c r="U71" s="73">
        <f t="shared" si="26"/>
        <v>0</v>
      </c>
      <c r="V71" s="15">
        <f>Y71*100/J71</f>
        <v>18.479318657832952</v>
      </c>
      <c r="W71" s="544">
        <f t="shared" si="27"/>
        <v>1337079.7941589998</v>
      </c>
      <c r="X71" s="545">
        <f t="shared" si="27"/>
        <v>0</v>
      </c>
      <c r="Y71" s="545">
        <f>S71-J71</f>
        <v>1337079.7941589998</v>
      </c>
      <c r="Z71" s="65"/>
      <c r="AA71" s="173"/>
    </row>
    <row r="72" spans="2:31" ht="18.75">
      <c r="B72" s="157" t="s">
        <v>164</v>
      </c>
      <c r="C72" s="181">
        <f>SUM(C73:C75)</f>
        <v>16690078.23</v>
      </c>
      <c r="D72" s="181">
        <f>SUM(D73:D75)</f>
        <v>57741.47</v>
      </c>
      <c r="E72" s="181">
        <f>SUM(E73:E75)</f>
        <v>1157454.8900000001</v>
      </c>
      <c r="F72" s="181">
        <f>SUM(F73:F75)</f>
        <v>433235.69</v>
      </c>
      <c r="G72" s="181">
        <f>SUM(G73:G75)</f>
        <v>18338510.28</v>
      </c>
      <c r="H72" s="200"/>
      <c r="I72" s="201"/>
      <c r="J72" s="202"/>
      <c r="K72" s="157" t="s">
        <v>164</v>
      </c>
      <c r="L72" s="181">
        <f>SUM(L73:L75)</f>
        <v>11828521.219999999</v>
      </c>
      <c r="M72" s="181">
        <f>SUM(M73:M75)</f>
        <v>24830.61</v>
      </c>
      <c r="N72" s="181">
        <f>SUM(N73:N75)</f>
        <v>996407.3399999999</v>
      </c>
      <c r="O72" s="181">
        <f>SUM(O73:O75)</f>
        <v>460648.63999999996</v>
      </c>
      <c r="P72" s="181">
        <f>SUM(P73:P75)</f>
        <v>13310407.809999999</v>
      </c>
      <c r="Q72" s="200"/>
      <c r="R72" s="201"/>
      <c r="S72" s="202"/>
      <c r="T72" s="73"/>
      <c r="U72" s="73"/>
      <c r="V72" s="15"/>
      <c r="W72" s="544"/>
      <c r="X72" s="545"/>
      <c r="Y72" s="545"/>
      <c r="Z72" s="141"/>
      <c r="AA72" s="17"/>
      <c r="AB72" s="81"/>
      <c r="AC72" s="81"/>
      <c r="AD72" s="81"/>
      <c r="AE72" s="81"/>
    </row>
    <row r="73" spans="2:27" ht="18.75">
      <c r="B73" s="87" t="s">
        <v>235</v>
      </c>
      <c r="C73" s="49">
        <v>11683054.76</v>
      </c>
      <c r="D73" s="49">
        <v>40419.03</v>
      </c>
      <c r="E73" s="49">
        <v>810218.42</v>
      </c>
      <c r="F73" s="49">
        <v>303264.98</v>
      </c>
      <c r="G73" s="203">
        <v>12836957.19</v>
      </c>
      <c r="H73" s="172">
        <v>25185</v>
      </c>
      <c r="I73" s="163" t="s">
        <v>104</v>
      </c>
      <c r="J73" s="120">
        <f>G73/H73</f>
        <v>509.7064597974985</v>
      </c>
      <c r="K73" s="87" t="s">
        <v>236</v>
      </c>
      <c r="L73" s="49">
        <v>9293669.122553999</v>
      </c>
      <c r="M73" s="49">
        <v>19509.410277</v>
      </c>
      <c r="N73" s="49">
        <v>782877.2470379999</v>
      </c>
      <c r="O73" s="49">
        <v>361931.636448</v>
      </c>
      <c r="P73" s="203">
        <v>10457987.416316997</v>
      </c>
      <c r="Q73" s="172">
        <v>1417</v>
      </c>
      <c r="R73" s="163" t="s">
        <v>0</v>
      </c>
      <c r="S73" s="49">
        <v>7380.37220629287</v>
      </c>
      <c r="T73" s="73">
        <f aca="true" t="shared" si="28" ref="T73:U75">W73*100/G73</f>
        <v>-18.532193715939332</v>
      </c>
      <c r="U73" s="73">
        <f t="shared" si="28"/>
        <v>-94.37363510025808</v>
      </c>
      <c r="V73" s="15">
        <f>Y73*100/J73</f>
        <v>1347.9652090783823</v>
      </c>
      <c r="W73" s="544">
        <f aca="true" t="shared" si="29" ref="W73:X75">P73-G73</f>
        <v>-2378969.773683002</v>
      </c>
      <c r="X73" s="545">
        <f t="shared" si="29"/>
        <v>-23768</v>
      </c>
      <c r="Y73" s="545">
        <f>S73-J73</f>
        <v>6870.665746495371</v>
      </c>
      <c r="Z73" s="65"/>
      <c r="AA73" s="66"/>
    </row>
    <row r="74" spans="2:27" ht="18.75">
      <c r="B74" s="87" t="s">
        <v>236</v>
      </c>
      <c r="C74" s="49">
        <v>3338015.65</v>
      </c>
      <c r="D74" s="49">
        <v>11548.29</v>
      </c>
      <c r="E74" s="49">
        <v>231490.98</v>
      </c>
      <c r="F74" s="49">
        <v>86647.14</v>
      </c>
      <c r="G74" s="203">
        <v>3667702.06</v>
      </c>
      <c r="H74" s="172">
        <v>1417</v>
      </c>
      <c r="I74" s="163" t="s">
        <v>0</v>
      </c>
      <c r="J74" s="120">
        <v>2588.357131651115</v>
      </c>
      <c r="K74" s="87" t="s">
        <v>259</v>
      </c>
      <c r="L74" s="49">
        <v>2534852.097446</v>
      </c>
      <c r="M74" s="49">
        <v>5321.199723000001</v>
      </c>
      <c r="N74" s="49">
        <v>213530.092962</v>
      </c>
      <c r="O74" s="49">
        <v>98717.003552</v>
      </c>
      <c r="P74" s="203">
        <v>2852420.3936830005</v>
      </c>
      <c r="Q74" s="172">
        <v>80</v>
      </c>
      <c r="R74" s="163" t="s">
        <v>104</v>
      </c>
      <c r="S74" s="49">
        <v>35655.25492103751</v>
      </c>
      <c r="T74" s="73">
        <f t="shared" si="28"/>
        <v>-22.228677601936937</v>
      </c>
      <c r="U74" s="73">
        <f t="shared" si="28"/>
        <v>-94.35426958362739</v>
      </c>
      <c r="V74" s="15">
        <f>Y74*100/J74</f>
        <v>1277.5245496471728</v>
      </c>
      <c r="W74" s="544">
        <f t="shared" si="29"/>
        <v>-815281.6663169996</v>
      </c>
      <c r="X74" s="545">
        <f t="shared" si="29"/>
        <v>-1337</v>
      </c>
      <c r="Y74" s="545">
        <f>S74-J74</f>
        <v>33066.89778938639</v>
      </c>
      <c r="Z74" s="204"/>
      <c r="AA74" s="173"/>
    </row>
    <row r="75" spans="2:27" ht="18.75">
      <c r="B75" s="87" t="s">
        <v>237</v>
      </c>
      <c r="C75" s="49">
        <v>1669007.82</v>
      </c>
      <c r="D75" s="49">
        <v>5774.15</v>
      </c>
      <c r="E75" s="49">
        <v>115745.49</v>
      </c>
      <c r="F75" s="49">
        <v>43323.57</v>
      </c>
      <c r="G75" s="203">
        <v>1833851.03</v>
      </c>
      <c r="H75" s="172">
        <v>100</v>
      </c>
      <c r="I75" s="163" t="s">
        <v>17</v>
      </c>
      <c r="J75" s="120">
        <v>18338.51027774815</v>
      </c>
      <c r="K75" s="569"/>
      <c r="L75" s="570"/>
      <c r="M75" s="570"/>
      <c r="N75" s="570"/>
      <c r="O75" s="570"/>
      <c r="P75" s="571"/>
      <c r="Q75" s="566"/>
      <c r="R75" s="567"/>
      <c r="S75" s="570"/>
      <c r="T75" s="73">
        <f t="shared" si="28"/>
        <v>-100</v>
      </c>
      <c r="U75" s="73">
        <f t="shared" si="28"/>
        <v>-100</v>
      </c>
      <c r="V75" s="15">
        <f>Y75*100/J75</f>
        <v>-100</v>
      </c>
      <c r="W75" s="544">
        <f t="shared" si="29"/>
        <v>-1833851.03</v>
      </c>
      <c r="X75" s="545">
        <f t="shared" si="29"/>
        <v>-100</v>
      </c>
      <c r="Y75" s="545">
        <f>S75-J75</f>
        <v>-18338.51027774815</v>
      </c>
      <c r="Z75" s="204"/>
      <c r="AA75" s="173"/>
    </row>
    <row r="76" spans="2:31" ht="18.75">
      <c r="B76" s="164" t="s">
        <v>165</v>
      </c>
      <c r="C76" s="206">
        <f>SUM(C77:C81)</f>
        <v>17673628.080000002</v>
      </c>
      <c r="D76" s="206">
        <f>SUM(D77:D81)</f>
        <v>67365.04000000001</v>
      </c>
      <c r="E76" s="206">
        <f>SUM(E77:E81)</f>
        <v>886309.8999999999</v>
      </c>
      <c r="F76" s="206">
        <f>SUM(F77:F81)</f>
        <v>655660.89</v>
      </c>
      <c r="G76" s="206">
        <f>SUM(G77:G81)</f>
        <v>19282963.91</v>
      </c>
      <c r="H76" s="207"/>
      <c r="I76" s="205"/>
      <c r="J76" s="205"/>
      <c r="K76" s="164" t="s">
        <v>165</v>
      </c>
      <c r="L76" s="206">
        <f>SUM(L77:L81)</f>
        <v>16014809.629999999</v>
      </c>
      <c r="M76" s="206">
        <f>SUM(M77:M81)</f>
        <v>22671.412999999997</v>
      </c>
      <c r="N76" s="206">
        <f>SUM(N77:N81)</f>
        <v>997805.38</v>
      </c>
      <c r="O76" s="206">
        <f>SUM(O77:O81)</f>
        <v>944144.78</v>
      </c>
      <c r="P76" s="206">
        <f>SUM(P77:P81)</f>
        <v>17979431.202999998</v>
      </c>
      <c r="Q76" s="207"/>
      <c r="R76" s="205"/>
      <c r="S76" s="205"/>
      <c r="T76" s="73"/>
      <c r="U76" s="73"/>
      <c r="V76" s="15"/>
      <c r="W76" s="544"/>
      <c r="X76" s="545"/>
      <c r="Y76" s="545"/>
      <c r="Z76" s="204"/>
      <c r="AA76" s="17"/>
      <c r="AB76" s="208"/>
      <c r="AC76" s="208"/>
      <c r="AD76" s="208"/>
      <c r="AE76" s="208"/>
    </row>
    <row r="77" spans="2:31" ht="37.5">
      <c r="B77" s="209" t="s">
        <v>238</v>
      </c>
      <c r="C77" s="153">
        <v>5448779.54</v>
      </c>
      <c r="D77" s="153">
        <v>20768.64</v>
      </c>
      <c r="E77" s="153">
        <v>273249.34</v>
      </c>
      <c r="F77" s="153">
        <v>202140.25</v>
      </c>
      <c r="G77" s="210">
        <v>5944937.77</v>
      </c>
      <c r="H77" s="211">
        <v>1</v>
      </c>
      <c r="I77" s="212" t="s">
        <v>2</v>
      </c>
      <c r="J77" s="505">
        <f>G77/H77</f>
        <v>5944937.77</v>
      </c>
      <c r="K77" s="209" t="s">
        <v>238</v>
      </c>
      <c r="L77" s="153">
        <v>5332931.610119999</v>
      </c>
      <c r="M77" s="153">
        <v>7549.582859999999</v>
      </c>
      <c r="N77" s="153">
        <v>332269.19153999997</v>
      </c>
      <c r="O77" s="153">
        <v>314400.21174</v>
      </c>
      <c r="P77" s="210">
        <v>5987150.59626</v>
      </c>
      <c r="Q77" s="211">
        <v>1</v>
      </c>
      <c r="R77" s="212" t="s">
        <v>2</v>
      </c>
      <c r="S77" s="153">
        <v>5987150.59626</v>
      </c>
      <c r="T77" s="73">
        <f aca="true" t="shared" si="30" ref="T77:U81">W77*100/G77</f>
        <v>0.7100633832202498</v>
      </c>
      <c r="U77" s="73">
        <f t="shared" si="30"/>
        <v>0</v>
      </c>
      <c r="V77" s="15">
        <f>Y77*100/J77</f>
        <v>0.7100633832202498</v>
      </c>
      <c r="W77" s="544">
        <f aca="true" t="shared" si="31" ref="W77:X81">P77-G77</f>
        <v>42212.82626000047</v>
      </c>
      <c r="X77" s="545">
        <f t="shared" si="31"/>
        <v>0</v>
      </c>
      <c r="Y77" s="545">
        <f>S77-J77</f>
        <v>42212.82626000047</v>
      </c>
      <c r="Z77" s="204"/>
      <c r="AA77" s="17"/>
      <c r="AB77" s="208"/>
      <c r="AC77" s="208"/>
      <c r="AD77" s="208"/>
      <c r="AE77" s="208"/>
    </row>
    <row r="78" spans="2:31" ht="37.5">
      <c r="B78" s="87" t="s">
        <v>239</v>
      </c>
      <c r="C78" s="213">
        <v>2136741.64</v>
      </c>
      <c r="D78" s="213">
        <v>8144.43</v>
      </c>
      <c r="E78" s="213">
        <v>107154.87</v>
      </c>
      <c r="F78" s="213">
        <v>79269.4</v>
      </c>
      <c r="G78" s="213">
        <v>2331310.34</v>
      </c>
      <c r="H78" s="214">
        <v>12</v>
      </c>
      <c r="I78" s="215" t="s">
        <v>31</v>
      </c>
      <c r="J78" s="505">
        <f>G78/H78</f>
        <v>194275.86166666666</v>
      </c>
      <c r="K78" s="87" t="s">
        <v>239</v>
      </c>
      <c r="L78" s="213">
        <v>3116481.945944</v>
      </c>
      <c r="M78" s="213">
        <v>4411.858332</v>
      </c>
      <c r="N78" s="213">
        <v>194172.926948</v>
      </c>
      <c r="O78" s="213">
        <v>183730.574188</v>
      </c>
      <c r="P78" s="213">
        <v>3498797.3054120005</v>
      </c>
      <c r="Q78" s="214">
        <v>12</v>
      </c>
      <c r="R78" s="215" t="s">
        <v>31</v>
      </c>
      <c r="S78" s="151">
        <v>291566.4421176667</v>
      </c>
      <c r="T78" s="73">
        <f t="shared" si="30"/>
        <v>50.07857364077923</v>
      </c>
      <c r="U78" s="73">
        <f t="shared" si="30"/>
        <v>0</v>
      </c>
      <c r="V78" s="15">
        <f>Y78*100/J78</f>
        <v>50.07857364077923</v>
      </c>
      <c r="W78" s="544">
        <f t="shared" si="31"/>
        <v>1167486.9654120007</v>
      </c>
      <c r="X78" s="545">
        <f t="shared" si="31"/>
        <v>0</v>
      </c>
      <c r="Y78" s="545">
        <f>S78-J78</f>
        <v>97290.58045100005</v>
      </c>
      <c r="Z78" s="189"/>
      <c r="AA78" s="216"/>
      <c r="AB78" s="217"/>
      <c r="AC78" s="217"/>
      <c r="AD78" s="217"/>
      <c r="AE78" s="217"/>
    </row>
    <row r="79" spans="2:31" ht="18.75">
      <c r="B79" s="515" t="s">
        <v>240</v>
      </c>
      <c r="C79" s="516">
        <v>2355894.62</v>
      </c>
      <c r="D79" s="516">
        <v>8979.76</v>
      </c>
      <c r="E79" s="516">
        <v>118145.11</v>
      </c>
      <c r="F79" s="516">
        <v>87399.6</v>
      </c>
      <c r="G79" s="517">
        <v>2570419.09</v>
      </c>
      <c r="H79" s="518">
        <v>1</v>
      </c>
      <c r="I79" s="519" t="s">
        <v>6</v>
      </c>
      <c r="J79" s="505">
        <f>G79/H79</f>
        <v>2570419.09</v>
      </c>
      <c r="K79" s="515" t="s">
        <v>240</v>
      </c>
      <c r="L79" s="516">
        <v>3561693.663936</v>
      </c>
      <c r="M79" s="516">
        <v>5042.123807999999</v>
      </c>
      <c r="N79" s="516">
        <v>221911.916512</v>
      </c>
      <c r="O79" s="516">
        <v>209977.79907199997</v>
      </c>
      <c r="P79" s="517">
        <v>3998625.5033279993</v>
      </c>
      <c r="Q79" s="518">
        <v>1</v>
      </c>
      <c r="R79" s="519" t="s">
        <v>6</v>
      </c>
      <c r="S79" s="520">
        <v>3998625.5033279993</v>
      </c>
      <c r="T79" s="73">
        <f t="shared" si="30"/>
        <v>55.56317329280337</v>
      </c>
      <c r="U79" s="73">
        <f t="shared" si="30"/>
        <v>0</v>
      </c>
      <c r="V79" s="15">
        <f>Y79*100/J79</f>
        <v>55.56317329280337</v>
      </c>
      <c r="W79" s="544">
        <f t="shared" si="31"/>
        <v>1428206.4133279994</v>
      </c>
      <c r="X79" s="545">
        <f t="shared" si="31"/>
        <v>0</v>
      </c>
      <c r="Y79" s="545">
        <f>S79-J79</f>
        <v>1428206.4133279994</v>
      </c>
      <c r="Z79" s="189"/>
      <c r="AA79" s="18"/>
      <c r="AB79" s="81"/>
      <c r="AC79" s="81"/>
      <c r="AD79" s="81"/>
      <c r="AE79" s="81"/>
    </row>
    <row r="80" spans="2:31" ht="37.5">
      <c r="B80" s="218" t="s">
        <v>241</v>
      </c>
      <c r="C80" s="219">
        <v>3388034.5</v>
      </c>
      <c r="D80" s="219">
        <v>12913.88</v>
      </c>
      <c r="E80" s="219">
        <v>169905.61</v>
      </c>
      <c r="F80" s="219">
        <v>125690.19</v>
      </c>
      <c r="G80" s="219">
        <v>3696544.18</v>
      </c>
      <c r="H80" s="220">
        <v>1</v>
      </c>
      <c r="I80" s="221" t="s">
        <v>6</v>
      </c>
      <c r="J80" s="572">
        <f>G80/H80</f>
        <v>3696544.18</v>
      </c>
      <c r="K80" s="218" t="s">
        <v>260</v>
      </c>
      <c r="L80" s="219">
        <v>960888.5784</v>
      </c>
      <c r="M80" s="219">
        <v>1360.2851999999998</v>
      </c>
      <c r="N80" s="219">
        <v>59868.3228</v>
      </c>
      <c r="O80" s="219">
        <v>56648.686799999996</v>
      </c>
      <c r="P80" s="219">
        <v>1078765.8732</v>
      </c>
      <c r="Q80" s="220">
        <v>1</v>
      </c>
      <c r="R80" s="221" t="s">
        <v>6</v>
      </c>
      <c r="S80" s="134">
        <v>1078765.8732</v>
      </c>
      <c r="T80" s="73">
        <f t="shared" si="30"/>
        <v>-70.81690842391069</v>
      </c>
      <c r="U80" s="73">
        <f t="shared" si="30"/>
        <v>0</v>
      </c>
      <c r="V80" s="15">
        <f>Y80*100/J80</f>
        <v>-70.81690842391069</v>
      </c>
      <c r="W80" s="544">
        <f t="shared" si="31"/>
        <v>-2617778.3068000004</v>
      </c>
      <c r="X80" s="545">
        <f t="shared" si="31"/>
        <v>0</v>
      </c>
      <c r="Y80" s="545">
        <f>S80-J80</f>
        <v>-2617778.3068000004</v>
      </c>
      <c r="Z80" s="141"/>
      <c r="AA80" s="142"/>
      <c r="AB80" s="142"/>
      <c r="AC80" s="142"/>
      <c r="AD80" s="142"/>
      <c r="AE80" s="142"/>
    </row>
    <row r="81" spans="2:31" ht="60.75" customHeight="1">
      <c r="B81" s="396" t="s">
        <v>242</v>
      </c>
      <c r="C81" s="188">
        <v>4344177.78</v>
      </c>
      <c r="D81" s="188">
        <v>16558.33</v>
      </c>
      <c r="E81" s="188">
        <v>217854.97</v>
      </c>
      <c r="F81" s="188">
        <v>161161.45</v>
      </c>
      <c r="G81" s="188">
        <v>4739752.53</v>
      </c>
      <c r="H81" s="574">
        <v>944720800</v>
      </c>
      <c r="I81" s="502" t="s">
        <v>62</v>
      </c>
      <c r="J81" s="120">
        <f>G81/H81</f>
        <v>0.005017093441787246</v>
      </c>
      <c r="K81" s="396" t="s">
        <v>242</v>
      </c>
      <c r="L81" s="188">
        <v>3042813.8316</v>
      </c>
      <c r="M81" s="188">
        <v>4307.5628</v>
      </c>
      <c r="N81" s="188">
        <v>189583.02219999998</v>
      </c>
      <c r="O81" s="188">
        <v>179387.5082</v>
      </c>
      <c r="P81" s="188">
        <v>3416091.9248</v>
      </c>
      <c r="Q81" s="574">
        <v>924320771.72</v>
      </c>
      <c r="R81" s="502" t="s">
        <v>62</v>
      </c>
      <c r="S81" s="188">
        <v>0.0036957861700362394</v>
      </c>
      <c r="T81" s="73">
        <f t="shared" si="30"/>
        <v>-27.926787249375657</v>
      </c>
      <c r="U81" s="73">
        <f t="shared" si="30"/>
        <v>-2.159371136953899</v>
      </c>
      <c r="V81" s="15">
        <f>Y81*100/J81</f>
        <v>-26.336110480739134</v>
      </c>
      <c r="W81" s="544">
        <f t="shared" si="31"/>
        <v>-1323660.6052</v>
      </c>
      <c r="X81" s="545">
        <f t="shared" si="31"/>
        <v>-20400028.27999997</v>
      </c>
      <c r="Y81" s="545">
        <f>S81-J81</f>
        <v>-0.0013213072717510065</v>
      </c>
      <c r="Z81" s="141"/>
      <c r="AA81" s="142"/>
      <c r="AB81" s="142"/>
      <c r="AC81" s="142"/>
      <c r="AD81" s="142"/>
      <c r="AE81" s="142"/>
    </row>
    <row r="82" spans="2:31" ht="60.75" customHeight="1">
      <c r="B82" s="396"/>
      <c r="C82" s="188"/>
      <c r="D82" s="188"/>
      <c r="E82" s="188"/>
      <c r="F82" s="188"/>
      <c r="G82" s="188"/>
      <c r="H82" s="574"/>
      <c r="I82" s="502"/>
      <c r="J82" s="738"/>
      <c r="K82" s="396"/>
      <c r="L82" s="188"/>
      <c r="M82" s="188"/>
      <c r="N82" s="188"/>
      <c r="O82" s="188"/>
      <c r="P82" s="188"/>
      <c r="Q82" s="574"/>
      <c r="R82" s="502"/>
      <c r="S82" s="188"/>
      <c r="T82" s="156"/>
      <c r="U82" s="73"/>
      <c r="V82" s="15"/>
      <c r="W82" s="739"/>
      <c r="X82" s="547"/>
      <c r="Y82" s="547"/>
      <c r="Z82" s="141"/>
      <c r="AA82" s="142"/>
      <c r="AB82" s="142"/>
      <c r="AC82" s="142"/>
      <c r="AD82" s="142"/>
      <c r="AE82" s="142"/>
    </row>
    <row r="83" spans="2:31" ht="15.75" customHeight="1">
      <c r="B83" s="745"/>
      <c r="C83" s="746"/>
      <c r="D83" s="746"/>
      <c r="E83" s="746"/>
      <c r="F83" s="746"/>
      <c r="G83" s="746"/>
      <c r="H83" s="747"/>
      <c r="I83" s="748"/>
      <c r="J83" s="749"/>
      <c r="K83" s="745"/>
      <c r="L83" s="746"/>
      <c r="M83" s="746"/>
      <c r="N83" s="746"/>
      <c r="O83" s="746"/>
      <c r="P83" s="746"/>
      <c r="Q83" s="747"/>
      <c r="R83" s="748"/>
      <c r="S83" s="746"/>
      <c r="T83" s="728"/>
      <c r="U83" s="728"/>
      <c r="V83" s="729"/>
      <c r="W83" s="739"/>
      <c r="X83" s="547"/>
      <c r="Y83" s="547"/>
      <c r="Z83" s="141"/>
      <c r="AA83" s="142"/>
      <c r="AB83" s="142"/>
      <c r="AC83" s="142"/>
      <c r="AD83" s="142"/>
      <c r="AE83" s="142"/>
    </row>
    <row r="84" spans="2:31" ht="18.75">
      <c r="B84" s="157" t="s">
        <v>166</v>
      </c>
      <c r="C84" s="740">
        <f>SUM(C87)</f>
        <v>0</v>
      </c>
      <c r="D84" s="740">
        <f>SUM(D87)</f>
        <v>0</v>
      </c>
      <c r="E84" s="740">
        <f>SUM(E87)</f>
        <v>0</v>
      </c>
      <c r="F84" s="740">
        <f>SUM(F87)</f>
        <v>0</v>
      </c>
      <c r="G84" s="740">
        <f>SUM(G87)</f>
        <v>0</v>
      </c>
      <c r="H84" s="741"/>
      <c r="I84" s="742"/>
      <c r="J84" s="743"/>
      <c r="K84" s="157" t="s">
        <v>166</v>
      </c>
      <c r="L84" s="744">
        <f>SUM(L85:L86)</f>
        <v>3883440.42</v>
      </c>
      <c r="M84" s="744">
        <f>SUM(M85:M86)</f>
        <v>6477.55</v>
      </c>
      <c r="N84" s="744">
        <f>SUM(N85:N86)</f>
        <v>250621.7</v>
      </c>
      <c r="O84" s="744">
        <f>SUM(O85:O86)</f>
        <v>106498.89</v>
      </c>
      <c r="P84" s="744">
        <f>SUM(P85:P86)</f>
        <v>4247038.56</v>
      </c>
      <c r="Q84" s="741"/>
      <c r="R84" s="742"/>
      <c r="S84" s="205"/>
      <c r="T84" s="573"/>
      <c r="U84" s="573"/>
      <c r="V84" s="573"/>
      <c r="W84" s="548"/>
      <c r="X84" s="548"/>
      <c r="Y84" s="548"/>
      <c r="Z84" s="141"/>
      <c r="AA84" s="142"/>
      <c r="AB84" s="142"/>
      <c r="AC84" s="142"/>
      <c r="AD84" s="142"/>
      <c r="AE84" s="142"/>
    </row>
    <row r="85" spans="2:31" ht="37.5">
      <c r="B85" s="222" t="s">
        <v>167</v>
      </c>
      <c r="C85" s="223"/>
      <c r="D85" s="223"/>
      <c r="E85" s="223"/>
      <c r="F85" s="224"/>
      <c r="G85" s="225"/>
      <c r="H85" s="226"/>
      <c r="I85" s="227"/>
      <c r="J85" s="227"/>
      <c r="K85" s="575" t="s">
        <v>261</v>
      </c>
      <c r="L85" s="588">
        <v>1941720.21</v>
      </c>
      <c r="M85" s="588">
        <v>3238.775</v>
      </c>
      <c r="N85" s="588">
        <v>125310.85</v>
      </c>
      <c r="O85" s="588">
        <v>53249.445</v>
      </c>
      <c r="P85" s="588">
        <v>2123519.28</v>
      </c>
      <c r="Q85" s="589">
        <v>300</v>
      </c>
      <c r="R85" s="399" t="s">
        <v>17</v>
      </c>
      <c r="S85" s="56">
        <v>7078.397599999999</v>
      </c>
      <c r="T85" s="578">
        <v>100</v>
      </c>
      <c r="U85" s="578">
        <v>100</v>
      </c>
      <c r="V85" s="578">
        <v>100</v>
      </c>
      <c r="W85" s="547">
        <f>P85-G85</f>
        <v>2123519.28</v>
      </c>
      <c r="X85" s="547">
        <f>Q85-I85</f>
        <v>300</v>
      </c>
      <c r="Y85" s="547">
        <f>S85-J85</f>
        <v>7078.397599999999</v>
      </c>
      <c r="Z85" s="141"/>
      <c r="AA85" s="142"/>
      <c r="AB85" s="142"/>
      <c r="AC85" s="142"/>
      <c r="AD85" s="142"/>
      <c r="AE85" s="142"/>
    </row>
    <row r="86" spans="2:31" ht="37.5">
      <c r="B86" s="583"/>
      <c r="C86" s="584"/>
      <c r="D86" s="584"/>
      <c r="E86" s="584"/>
      <c r="F86" s="584"/>
      <c r="G86" s="584"/>
      <c r="H86" s="585"/>
      <c r="I86" s="586"/>
      <c r="J86" s="587"/>
      <c r="K86" s="575" t="s">
        <v>262</v>
      </c>
      <c r="L86" s="588">
        <v>1941720.21</v>
      </c>
      <c r="M86" s="588">
        <v>3238.775</v>
      </c>
      <c r="N86" s="588">
        <v>125310.85</v>
      </c>
      <c r="O86" s="588">
        <v>53249.445</v>
      </c>
      <c r="P86" s="588">
        <v>2123519.28</v>
      </c>
      <c r="Q86" s="589">
        <v>300</v>
      </c>
      <c r="R86" s="399" t="s">
        <v>17</v>
      </c>
      <c r="S86" s="56">
        <v>7078.397599999999</v>
      </c>
      <c r="T86" s="590">
        <v>100</v>
      </c>
      <c r="U86" s="590">
        <v>100</v>
      </c>
      <c r="V86" s="590">
        <v>100</v>
      </c>
      <c r="W86" s="547">
        <f>P86-G86</f>
        <v>2123519.28</v>
      </c>
      <c r="X86" s="547">
        <f>Q86-I86</f>
        <v>300</v>
      </c>
      <c r="Y86" s="547">
        <f>S86-J86</f>
        <v>7078.397599999999</v>
      </c>
      <c r="Z86" s="141"/>
      <c r="AA86" s="142"/>
      <c r="AB86" s="142"/>
      <c r="AC86" s="142"/>
      <c r="AD86" s="142"/>
      <c r="AE86" s="142"/>
    </row>
    <row r="87" spans="2:27" ht="18.75">
      <c r="B87" s="576"/>
      <c r="C87" s="577"/>
      <c r="D87" s="577"/>
      <c r="E87" s="577"/>
      <c r="F87" s="578"/>
      <c r="G87" s="579"/>
      <c r="H87" s="580"/>
      <c r="I87" s="581"/>
      <c r="J87" s="581"/>
      <c r="K87" s="576"/>
      <c r="L87" s="577"/>
      <c r="M87" s="577"/>
      <c r="N87" s="577"/>
      <c r="O87" s="578"/>
      <c r="P87" s="579"/>
      <c r="Q87" s="580"/>
      <c r="R87" s="581"/>
      <c r="S87" s="581"/>
      <c r="T87" s="582"/>
      <c r="U87" s="582"/>
      <c r="V87" s="582"/>
      <c r="W87" s="549"/>
      <c r="X87" s="550"/>
      <c r="Y87" s="550"/>
      <c r="Z87" s="169"/>
      <c r="AA87" s="170"/>
    </row>
    <row r="88" spans="2:27" ht="18.75">
      <c r="B88" s="228" t="s">
        <v>105</v>
      </c>
      <c r="C88" s="229">
        <f>C76+C72+C68+C62+C57+C51+C48+C46</f>
        <v>113886422.25000001</v>
      </c>
      <c r="D88" s="229">
        <f>D76+D72+D68+D62+D57+D51+D48+D46</f>
        <v>360884.17000000004</v>
      </c>
      <c r="E88" s="229">
        <f>E76+E72+E68+E62+E57+E51+E48+E46</f>
        <v>8754954.24</v>
      </c>
      <c r="F88" s="229">
        <f>F76+F72+F68+F62+F57+F51+F48+F46</f>
        <v>10876778.48</v>
      </c>
      <c r="G88" s="229">
        <f>G76+G72+G68+G62+G57+G51+G48+G46</f>
        <v>133879039.14</v>
      </c>
      <c r="H88" s="230"/>
      <c r="I88" s="231"/>
      <c r="J88" s="232"/>
      <c r="K88" s="228" t="s">
        <v>105</v>
      </c>
      <c r="L88" s="233">
        <f>L84+L76+L72+L68+L62+L57+L51+L48+L46</f>
        <v>123245127.43999998</v>
      </c>
      <c r="M88" s="233">
        <f>M84+M76+M72+M68+M62+M57+M51+M48+M46</f>
        <v>186769.34300000005</v>
      </c>
      <c r="N88" s="233">
        <f>N84+N76+N72+N68+N62+N57+N51+N48+N46</f>
        <v>14533121.340000004</v>
      </c>
      <c r="O88" s="233">
        <f>O84+O76+O72+O68+O62+O57+O51+O48+O46</f>
        <v>18609943.073999997</v>
      </c>
      <c r="P88" s="233">
        <f>P84+P76+P72+P68+P62+P57+P51+P48+P46</f>
        <v>156574961.197</v>
      </c>
      <c r="Q88" s="234"/>
      <c r="R88" s="235"/>
      <c r="S88" s="236"/>
      <c r="T88" s="237"/>
      <c r="U88" s="237"/>
      <c r="V88" s="237"/>
      <c r="W88" s="551"/>
      <c r="X88" s="551"/>
      <c r="Y88" s="551"/>
      <c r="Z88" s="169"/>
      <c r="AA88" s="170"/>
    </row>
    <row r="89" spans="2:27" ht="19.5" thickBot="1">
      <c r="B89" s="238" t="s">
        <v>13</v>
      </c>
      <c r="C89" s="239">
        <f>C88+C44</f>
        <v>457263492.53999996</v>
      </c>
      <c r="D89" s="239">
        <f>D88+D44</f>
        <v>1277529.94</v>
      </c>
      <c r="E89" s="239">
        <f>E88+E44</f>
        <v>39260319.04</v>
      </c>
      <c r="F89" s="239">
        <f>F88+F44</f>
        <v>34413278.650000006</v>
      </c>
      <c r="G89" s="239">
        <f>G88+G44</f>
        <v>532214620.16999996</v>
      </c>
      <c r="H89" s="240"/>
      <c r="I89" s="241"/>
      <c r="J89" s="242"/>
      <c r="K89" s="238" t="s">
        <v>13</v>
      </c>
      <c r="L89" s="594">
        <f>L88+L44</f>
        <v>453957492.21</v>
      </c>
      <c r="M89" s="594">
        <f>M88+M44</f>
        <v>794584.3930000002</v>
      </c>
      <c r="N89" s="594">
        <f>N88+N44</f>
        <v>42128763.690000005</v>
      </c>
      <c r="O89" s="594">
        <f>O88+O44</f>
        <v>44735458.514</v>
      </c>
      <c r="P89" s="595">
        <f>P88+P44</f>
        <v>541616298.807</v>
      </c>
      <c r="Q89" s="243"/>
      <c r="R89" s="244"/>
      <c r="S89" s="245"/>
      <c r="T89" s="246"/>
      <c r="U89" s="246"/>
      <c r="V89" s="246"/>
      <c r="W89" s="552"/>
      <c r="X89" s="552"/>
      <c r="Y89" s="552"/>
      <c r="Z89" s="169"/>
      <c r="AA89" s="170"/>
    </row>
    <row r="90" spans="2:27" ht="19.5" thickTop="1">
      <c r="B90" s="247"/>
      <c r="C90" s="248"/>
      <c r="D90" s="248"/>
      <c r="E90" s="248"/>
      <c r="F90" s="248"/>
      <c r="G90" s="248"/>
      <c r="H90" s="249"/>
      <c r="I90" s="250"/>
      <c r="J90" s="251"/>
      <c r="K90" s="247"/>
      <c r="L90" s="248"/>
      <c r="M90" s="248"/>
      <c r="N90" s="248"/>
      <c r="O90" s="248"/>
      <c r="P90" s="248"/>
      <c r="Q90" s="249"/>
      <c r="R90" s="250"/>
      <c r="S90" s="251"/>
      <c r="T90" s="252"/>
      <c r="U90" s="252"/>
      <c r="V90" s="252"/>
      <c r="W90" s="553"/>
      <c r="X90" s="553"/>
      <c r="Y90" s="553"/>
      <c r="Z90" s="169"/>
      <c r="AA90" s="170"/>
    </row>
    <row r="91" spans="2:27" ht="18.75">
      <c r="B91" s="253" t="s">
        <v>168</v>
      </c>
      <c r="C91" s="253"/>
      <c r="D91" s="254"/>
      <c r="E91" s="255"/>
      <c r="F91" s="256"/>
      <c r="G91" s="257"/>
      <c r="H91" s="253"/>
      <c r="I91" s="248"/>
      <c r="N91" s="248"/>
      <c r="O91" s="248"/>
      <c r="P91" s="248"/>
      <c r="Q91" s="249"/>
      <c r="R91" s="250"/>
      <c r="S91" s="251"/>
      <c r="T91" s="252"/>
      <c r="U91" s="252"/>
      <c r="V91" s="252"/>
      <c r="W91" s="553"/>
      <c r="X91" s="553"/>
      <c r="Y91" s="553"/>
      <c r="Z91" s="169"/>
      <c r="AA91" s="170"/>
    </row>
    <row r="92" spans="2:27" ht="18.75">
      <c r="B92" s="253" t="s">
        <v>169</v>
      </c>
      <c r="C92" s="253"/>
      <c r="D92" s="254"/>
      <c r="E92" s="255"/>
      <c r="F92" s="256"/>
      <c r="G92" s="257"/>
      <c r="H92" s="253"/>
      <c r="I92" s="248"/>
      <c r="N92" s="248"/>
      <c r="O92" s="248"/>
      <c r="P92" s="248"/>
      <c r="Q92" s="249"/>
      <c r="R92" s="250"/>
      <c r="S92" s="251"/>
      <c r="T92" s="252"/>
      <c r="U92" s="252"/>
      <c r="V92" s="252"/>
      <c r="W92" s="553"/>
      <c r="X92" s="553"/>
      <c r="Y92" s="553"/>
      <c r="Z92" s="169"/>
      <c r="AA92" s="170"/>
    </row>
    <row r="93" spans="2:27" ht="18.75">
      <c r="B93" s="259" t="s">
        <v>170</v>
      </c>
      <c r="C93" s="260"/>
      <c r="D93" s="260"/>
      <c r="E93" s="260"/>
      <c r="F93" s="260"/>
      <c r="G93" s="260"/>
      <c r="H93" s="248"/>
      <c r="I93" s="248"/>
      <c r="J93" s="248"/>
      <c r="K93" s="247"/>
      <c r="L93" s="248"/>
      <c r="M93" s="248"/>
      <c r="N93" s="248"/>
      <c r="O93" s="248"/>
      <c r="P93" s="248"/>
      <c r="Q93" s="249"/>
      <c r="R93" s="250"/>
      <c r="S93" s="251"/>
      <c r="T93" s="252"/>
      <c r="U93" s="252"/>
      <c r="V93" s="252"/>
      <c r="W93" s="553"/>
      <c r="X93" s="553"/>
      <c r="Y93" s="553"/>
      <c r="Z93" s="169"/>
      <c r="AA93" s="170"/>
    </row>
    <row r="94" spans="2:27" ht="24" customHeight="1">
      <c r="B94" s="757"/>
      <c r="C94" s="758" t="s">
        <v>141</v>
      </c>
      <c r="D94" s="262"/>
      <c r="E94" s="262"/>
      <c r="F94" s="262"/>
      <c r="G94" s="262"/>
      <c r="H94" s="263"/>
      <c r="I94" s="264"/>
      <c r="J94" s="265"/>
      <c r="K94" s="266"/>
      <c r="L94" s="262"/>
      <c r="M94" s="262"/>
      <c r="N94" s="262"/>
      <c r="O94" s="262"/>
      <c r="P94" s="262"/>
      <c r="Q94" s="263"/>
      <c r="R94" s="264"/>
      <c r="S94" s="265"/>
      <c r="T94" s="267"/>
      <c r="U94" s="267"/>
      <c r="V94" s="267"/>
      <c r="W94" s="553"/>
      <c r="X94" s="553"/>
      <c r="Y94" s="553"/>
      <c r="Z94" s="169"/>
      <c r="AA94" s="170"/>
    </row>
    <row r="95" spans="2:27" ht="18.75">
      <c r="B95" s="757"/>
      <c r="C95" s="758"/>
      <c r="D95" s="248"/>
      <c r="E95" s="248"/>
      <c r="F95" s="248"/>
      <c r="G95" s="248"/>
      <c r="H95" s="249"/>
      <c r="I95" s="250"/>
      <c r="J95" s="251"/>
      <c r="K95" s="247"/>
      <c r="L95" s="248"/>
      <c r="M95" s="248"/>
      <c r="N95" s="248"/>
      <c r="O95" s="248"/>
      <c r="P95" s="248"/>
      <c r="Q95" s="249"/>
      <c r="R95" s="250"/>
      <c r="S95" s="251"/>
      <c r="T95" s="252"/>
      <c r="U95" s="252"/>
      <c r="V95" s="252"/>
      <c r="W95" s="553"/>
      <c r="X95" s="553"/>
      <c r="Y95" s="553"/>
      <c r="Z95" s="169"/>
      <c r="AA95" s="170"/>
    </row>
    <row r="96" spans="2:27" ht="22.5" customHeight="1">
      <c r="B96" s="757"/>
      <c r="C96" s="758" t="s">
        <v>141</v>
      </c>
      <c r="D96" s="248"/>
      <c r="E96" s="248"/>
      <c r="F96" s="248"/>
      <c r="G96" s="248"/>
      <c r="H96" s="249"/>
      <c r="I96" s="250"/>
      <c r="J96" s="251"/>
      <c r="K96" s="247"/>
      <c r="L96" s="248"/>
      <c r="M96" s="248"/>
      <c r="N96" s="248"/>
      <c r="O96" s="248"/>
      <c r="P96" s="248"/>
      <c r="Q96" s="249"/>
      <c r="R96" s="250"/>
      <c r="S96" s="251"/>
      <c r="T96" s="252"/>
      <c r="U96" s="252"/>
      <c r="V96" s="252"/>
      <c r="W96" s="553"/>
      <c r="X96" s="553"/>
      <c r="Y96" s="553"/>
      <c r="Z96" s="169"/>
      <c r="AA96" s="170"/>
    </row>
    <row r="97" spans="2:27" ht="18.75">
      <c r="B97" s="757"/>
      <c r="C97" s="758"/>
      <c r="D97" s="248"/>
      <c r="E97" s="248"/>
      <c r="F97" s="248"/>
      <c r="G97" s="248"/>
      <c r="H97" s="249"/>
      <c r="I97" s="250"/>
      <c r="J97" s="251"/>
      <c r="K97" s="247"/>
      <c r="L97" s="248"/>
      <c r="M97" s="248"/>
      <c r="N97" s="248"/>
      <c r="O97" s="248"/>
      <c r="P97" s="248"/>
      <c r="Q97" s="249"/>
      <c r="R97" s="250"/>
      <c r="S97" s="251"/>
      <c r="T97" s="252"/>
      <c r="U97" s="252"/>
      <c r="V97" s="252"/>
      <c r="W97" s="553"/>
      <c r="X97" s="553"/>
      <c r="Y97" s="553"/>
      <c r="Z97" s="169"/>
      <c r="AA97" s="170"/>
    </row>
    <row r="98" spans="2:27" ht="27.75" customHeight="1">
      <c r="B98" s="757"/>
      <c r="C98" s="758" t="s">
        <v>141</v>
      </c>
      <c r="D98" s="248"/>
      <c r="E98" s="248"/>
      <c r="F98" s="248"/>
      <c r="G98" s="248"/>
      <c r="H98" s="249"/>
      <c r="I98" s="250"/>
      <c r="J98" s="251"/>
      <c r="K98" s="247"/>
      <c r="L98" s="248"/>
      <c r="M98" s="248"/>
      <c r="N98" s="248"/>
      <c r="O98" s="248"/>
      <c r="P98" s="248"/>
      <c r="Q98" s="249"/>
      <c r="R98" s="250"/>
      <c r="S98" s="251"/>
      <c r="T98" s="252"/>
      <c r="U98" s="252"/>
      <c r="V98" s="252"/>
      <c r="W98" s="553"/>
      <c r="X98" s="553"/>
      <c r="Y98" s="553"/>
      <c r="Z98" s="169"/>
      <c r="AA98" s="170"/>
    </row>
    <row r="99" spans="2:27" ht="18.75">
      <c r="B99" s="757"/>
      <c r="C99" s="758"/>
      <c r="D99" s="248"/>
      <c r="E99" s="248"/>
      <c r="F99" s="248"/>
      <c r="G99" s="248"/>
      <c r="H99" s="249"/>
      <c r="I99" s="250"/>
      <c r="J99" s="251"/>
      <c r="K99" s="247"/>
      <c r="L99" s="248"/>
      <c r="M99" s="248"/>
      <c r="N99" s="248"/>
      <c r="O99" s="248"/>
      <c r="P99" s="248"/>
      <c r="Q99" s="249"/>
      <c r="R99" s="250"/>
      <c r="S99" s="251"/>
      <c r="T99" s="268"/>
      <c r="U99" s="268"/>
      <c r="V99" s="268"/>
      <c r="W99" s="554"/>
      <c r="X99" s="554"/>
      <c r="Y99" s="554"/>
      <c r="Z99" s="169"/>
      <c r="AA99" s="170"/>
    </row>
    <row r="100" spans="2:27" ht="38.25" customHeight="1">
      <c r="B100" s="269"/>
      <c r="C100" s="261" t="s">
        <v>141</v>
      </c>
      <c r="D100" s="262"/>
      <c r="E100" s="248"/>
      <c r="F100" s="248"/>
      <c r="G100" s="248"/>
      <c r="H100" s="249"/>
      <c r="I100" s="250"/>
      <c r="J100" s="251"/>
      <c r="K100" s="247"/>
      <c r="L100" s="248"/>
      <c r="M100" s="248"/>
      <c r="N100" s="248"/>
      <c r="O100" s="248"/>
      <c r="P100" s="248"/>
      <c r="Q100" s="249"/>
      <c r="R100" s="250"/>
      <c r="S100" s="251"/>
      <c r="T100" s="268"/>
      <c r="U100" s="268"/>
      <c r="V100" s="268"/>
      <c r="W100" s="554"/>
      <c r="X100" s="554"/>
      <c r="Y100" s="554"/>
      <c r="Z100" s="169"/>
      <c r="AA100" s="170"/>
    </row>
    <row r="101" spans="2:27" ht="24" customHeight="1">
      <c r="B101" s="757"/>
      <c r="C101" s="758" t="s">
        <v>141</v>
      </c>
      <c r="D101" s="248"/>
      <c r="E101" s="248"/>
      <c r="F101" s="248"/>
      <c r="G101" s="248"/>
      <c r="H101" s="249"/>
      <c r="I101" s="250"/>
      <c r="J101" s="251"/>
      <c r="K101" s="247"/>
      <c r="L101" s="248"/>
      <c r="M101" s="248"/>
      <c r="N101" s="248"/>
      <c r="O101" s="248"/>
      <c r="P101" s="248"/>
      <c r="Q101" s="249"/>
      <c r="R101" s="250"/>
      <c r="S101" s="251"/>
      <c r="T101" s="268"/>
      <c r="U101" s="268"/>
      <c r="V101" s="268"/>
      <c r="W101" s="554"/>
      <c r="X101" s="554"/>
      <c r="Y101" s="554"/>
      <c r="Z101" s="169"/>
      <c r="AA101" s="170"/>
    </row>
    <row r="102" spans="2:27" ht="18.75">
      <c r="B102" s="757"/>
      <c r="C102" s="758"/>
      <c r="D102" s="248"/>
      <c r="E102" s="248"/>
      <c r="F102" s="248"/>
      <c r="G102" s="248"/>
      <c r="H102" s="249"/>
      <c r="I102" s="250"/>
      <c r="J102" s="251"/>
      <c r="K102" s="247"/>
      <c r="L102" s="248"/>
      <c r="M102" s="248"/>
      <c r="N102" s="248"/>
      <c r="O102" s="248"/>
      <c r="P102" s="248"/>
      <c r="Q102" s="249"/>
      <c r="R102" s="250"/>
      <c r="S102" s="251"/>
      <c r="T102" s="268"/>
      <c r="U102" s="268"/>
      <c r="V102" s="268"/>
      <c r="W102" s="554"/>
      <c r="X102" s="554"/>
      <c r="Y102" s="554"/>
      <c r="Z102" s="169"/>
      <c r="AA102" s="170"/>
    </row>
    <row r="103" spans="2:27" ht="21" customHeight="1">
      <c r="B103" s="757"/>
      <c r="C103" s="758" t="s">
        <v>141</v>
      </c>
      <c r="D103" s="248"/>
      <c r="E103" s="248"/>
      <c r="F103" s="248"/>
      <c r="G103" s="248"/>
      <c r="H103" s="249"/>
      <c r="I103" s="250"/>
      <c r="J103" s="251"/>
      <c r="K103" s="247"/>
      <c r="L103" s="248"/>
      <c r="M103" s="248"/>
      <c r="N103" s="248"/>
      <c r="O103" s="248"/>
      <c r="P103" s="248"/>
      <c r="Q103" s="249"/>
      <c r="R103" s="250"/>
      <c r="S103" s="251"/>
      <c r="T103" s="268"/>
      <c r="U103" s="268"/>
      <c r="V103" s="268"/>
      <c r="W103" s="554"/>
      <c r="X103" s="554"/>
      <c r="Y103" s="554"/>
      <c r="Z103" s="169"/>
      <c r="AA103" s="170"/>
    </row>
    <row r="104" spans="2:27" ht="18.75">
      <c r="B104" s="757"/>
      <c r="C104" s="758"/>
      <c r="D104" s="248"/>
      <c r="E104" s="248"/>
      <c r="F104" s="248"/>
      <c r="G104" s="248"/>
      <c r="H104" s="249"/>
      <c r="I104" s="250"/>
      <c r="J104" s="251"/>
      <c r="K104" s="247"/>
      <c r="L104" s="248"/>
      <c r="M104" s="248"/>
      <c r="N104" s="248"/>
      <c r="O104" s="248"/>
      <c r="P104" s="248"/>
      <c r="Q104" s="249"/>
      <c r="R104" s="250"/>
      <c r="S104" s="251"/>
      <c r="T104" s="268"/>
      <c r="U104" s="268"/>
      <c r="V104" s="268"/>
      <c r="W104" s="554"/>
      <c r="X104" s="554"/>
      <c r="Y104" s="554"/>
      <c r="Z104" s="169"/>
      <c r="AA104" s="170"/>
    </row>
    <row r="105" spans="2:27" ht="27.75" customHeight="1">
      <c r="B105" s="757"/>
      <c r="C105" s="758" t="s">
        <v>141</v>
      </c>
      <c r="D105" s="248"/>
      <c r="E105" s="248"/>
      <c r="F105" s="248"/>
      <c r="G105" s="248"/>
      <c r="H105" s="249"/>
      <c r="I105" s="250"/>
      <c r="J105" s="251"/>
      <c r="K105" s="247"/>
      <c r="L105" s="248"/>
      <c r="M105" s="248"/>
      <c r="N105" s="248"/>
      <c r="O105" s="248"/>
      <c r="P105" s="248"/>
      <c r="Q105" s="249"/>
      <c r="R105" s="250"/>
      <c r="S105" s="251"/>
      <c r="T105" s="268"/>
      <c r="U105" s="268"/>
      <c r="V105" s="268"/>
      <c r="W105" s="554"/>
      <c r="X105" s="554"/>
      <c r="Y105" s="554"/>
      <c r="Z105" s="169"/>
      <c r="AA105" s="170"/>
    </row>
    <row r="106" spans="2:27" ht="18.75">
      <c r="B106" s="757"/>
      <c r="C106" s="758"/>
      <c r="D106" s="248"/>
      <c r="E106" s="248"/>
      <c r="F106" s="248"/>
      <c r="G106" s="248"/>
      <c r="H106" s="249"/>
      <c r="I106" s="250"/>
      <c r="J106" s="251"/>
      <c r="K106" s="247"/>
      <c r="L106" s="248"/>
      <c r="M106" s="248"/>
      <c r="N106" s="248"/>
      <c r="O106" s="248"/>
      <c r="P106" s="248"/>
      <c r="Q106" s="249"/>
      <c r="R106" s="250"/>
      <c r="S106" s="251"/>
      <c r="T106" s="268"/>
      <c r="U106" s="268"/>
      <c r="V106" s="268"/>
      <c r="W106" s="554"/>
      <c r="X106" s="554"/>
      <c r="Y106" s="554"/>
      <c r="Z106" s="169"/>
      <c r="AA106" s="170"/>
    </row>
    <row r="107" spans="2:27" ht="28.5" customHeight="1">
      <c r="B107" s="757"/>
      <c r="C107" s="758" t="s">
        <v>141</v>
      </c>
      <c r="D107" s="248"/>
      <c r="E107" s="248"/>
      <c r="F107" s="248"/>
      <c r="G107" s="248"/>
      <c r="H107" s="249"/>
      <c r="I107" s="250"/>
      <c r="J107" s="251"/>
      <c r="K107" s="247"/>
      <c r="L107" s="248"/>
      <c r="M107" s="248"/>
      <c r="N107" s="248"/>
      <c r="O107" s="248"/>
      <c r="P107" s="248"/>
      <c r="Q107" s="249"/>
      <c r="R107" s="250"/>
      <c r="S107" s="251"/>
      <c r="T107" s="268"/>
      <c r="U107" s="268"/>
      <c r="V107" s="268"/>
      <c r="W107" s="554"/>
      <c r="X107" s="554"/>
      <c r="Y107" s="554"/>
      <c r="Z107" s="169"/>
      <c r="AA107" s="170"/>
    </row>
    <row r="108" spans="2:27" ht="18.75">
      <c r="B108" s="757"/>
      <c r="C108" s="758"/>
      <c r="D108" s="248"/>
      <c r="E108" s="248"/>
      <c r="F108" s="248"/>
      <c r="G108" s="248"/>
      <c r="H108" s="249"/>
      <c r="I108" s="250"/>
      <c r="J108" s="251"/>
      <c r="K108" s="247"/>
      <c r="L108" s="248"/>
      <c r="M108" s="248"/>
      <c r="N108" s="248"/>
      <c r="O108" s="248"/>
      <c r="P108" s="248"/>
      <c r="Q108" s="249"/>
      <c r="R108" s="250"/>
      <c r="S108" s="251"/>
      <c r="T108" s="268"/>
      <c r="U108" s="268"/>
      <c r="V108" s="268"/>
      <c r="W108" s="554"/>
      <c r="X108" s="554"/>
      <c r="Y108" s="554"/>
      <c r="Z108" s="169"/>
      <c r="AA108" s="170"/>
    </row>
    <row r="109" spans="2:27" ht="18.75">
      <c r="B109" s="757"/>
      <c r="C109" s="758"/>
      <c r="D109" s="248"/>
      <c r="E109" s="248"/>
      <c r="F109" s="248"/>
      <c r="G109" s="248"/>
      <c r="H109" s="249"/>
      <c r="I109" s="250"/>
      <c r="J109" s="251"/>
      <c r="K109" s="247"/>
      <c r="L109" s="248"/>
      <c r="M109" s="248"/>
      <c r="N109" s="248"/>
      <c r="O109" s="248"/>
      <c r="P109" s="248"/>
      <c r="Q109" s="249"/>
      <c r="R109" s="250"/>
      <c r="S109" s="251"/>
      <c r="T109" s="268"/>
      <c r="U109" s="268"/>
      <c r="V109" s="268"/>
      <c r="W109" s="554"/>
      <c r="X109" s="554"/>
      <c r="Y109" s="554"/>
      <c r="Z109" s="169"/>
      <c r="AA109" s="170"/>
    </row>
    <row r="110" spans="2:27" ht="30" customHeight="1">
      <c r="B110" s="757"/>
      <c r="C110" s="758" t="s">
        <v>141</v>
      </c>
      <c r="D110" s="248"/>
      <c r="E110" s="248"/>
      <c r="F110" s="248"/>
      <c r="G110" s="248"/>
      <c r="H110" s="249"/>
      <c r="I110" s="250"/>
      <c r="J110" s="251"/>
      <c r="K110" s="247"/>
      <c r="L110" s="248"/>
      <c r="M110" s="248"/>
      <c r="N110" s="248"/>
      <c r="O110" s="248"/>
      <c r="P110" s="248"/>
      <c r="Q110" s="249"/>
      <c r="R110" s="250"/>
      <c r="S110" s="251"/>
      <c r="T110" s="268"/>
      <c r="U110" s="268"/>
      <c r="V110" s="268"/>
      <c r="W110" s="554"/>
      <c r="X110" s="554"/>
      <c r="Y110" s="554"/>
      <c r="Z110" s="169"/>
      <c r="AA110" s="170"/>
    </row>
    <row r="111" spans="2:27" ht="18.75">
      <c r="B111" s="757"/>
      <c r="C111" s="758"/>
      <c r="D111" s="248"/>
      <c r="E111" s="248"/>
      <c r="F111" s="248"/>
      <c r="G111" s="248"/>
      <c r="H111" s="249"/>
      <c r="I111" s="250"/>
      <c r="J111" s="251"/>
      <c r="K111" s="247"/>
      <c r="L111" s="248"/>
      <c r="M111" s="248"/>
      <c r="N111" s="248"/>
      <c r="O111" s="248"/>
      <c r="P111" s="248"/>
      <c r="Q111" s="249"/>
      <c r="R111" s="250"/>
      <c r="S111" s="251"/>
      <c r="T111" s="268"/>
      <c r="U111" s="268"/>
      <c r="V111" s="268"/>
      <c r="W111" s="554"/>
      <c r="X111" s="554"/>
      <c r="Y111" s="554"/>
      <c r="Z111" s="169"/>
      <c r="AA111" s="170"/>
    </row>
    <row r="112" spans="2:27" ht="30" customHeight="1">
      <c r="B112" s="757"/>
      <c r="C112" s="758" t="s">
        <v>141</v>
      </c>
      <c r="D112" s="248"/>
      <c r="E112" s="248"/>
      <c r="F112" s="248"/>
      <c r="G112" s="248"/>
      <c r="H112" s="249"/>
      <c r="I112" s="250"/>
      <c r="J112" s="251"/>
      <c r="K112" s="247"/>
      <c r="L112" s="248"/>
      <c r="M112" s="248"/>
      <c r="N112" s="248"/>
      <c r="O112" s="248"/>
      <c r="P112" s="248"/>
      <c r="Q112" s="249"/>
      <c r="R112" s="250"/>
      <c r="S112" s="251"/>
      <c r="T112" s="268"/>
      <c r="U112" s="268"/>
      <c r="V112" s="268"/>
      <c r="W112" s="554"/>
      <c r="X112" s="554"/>
      <c r="Y112" s="554"/>
      <c r="Z112" s="169"/>
      <c r="AA112" s="170"/>
    </row>
    <row r="113" spans="2:27" ht="23.25" customHeight="1">
      <c r="B113" s="757"/>
      <c r="C113" s="758"/>
      <c r="D113" s="248"/>
      <c r="E113" s="248"/>
      <c r="F113" s="248"/>
      <c r="G113" s="248"/>
      <c r="H113" s="249"/>
      <c r="I113" s="250"/>
      <c r="J113" s="251"/>
      <c r="K113" s="247"/>
      <c r="L113" s="248"/>
      <c r="M113" s="248"/>
      <c r="N113" s="248"/>
      <c r="O113" s="248"/>
      <c r="P113" s="248"/>
      <c r="Q113" s="249"/>
      <c r="R113" s="250"/>
      <c r="S113" s="251"/>
      <c r="T113" s="268"/>
      <c r="U113" s="268"/>
      <c r="V113" s="268"/>
      <c r="W113" s="554"/>
      <c r="X113" s="554"/>
      <c r="Y113" s="554"/>
      <c r="Z113" s="169"/>
      <c r="AA113" s="170"/>
    </row>
    <row r="114" spans="2:27" ht="25.5" customHeight="1">
      <c r="B114" s="757"/>
      <c r="C114" s="758" t="s">
        <v>141</v>
      </c>
      <c r="D114" s="248"/>
      <c r="E114" s="248"/>
      <c r="F114" s="248"/>
      <c r="G114" s="248"/>
      <c r="H114" s="249"/>
      <c r="I114" s="250"/>
      <c r="J114" s="251"/>
      <c r="K114" s="247"/>
      <c r="L114" s="248"/>
      <c r="M114" s="248"/>
      <c r="N114" s="248"/>
      <c r="O114" s="248"/>
      <c r="P114" s="248"/>
      <c r="Q114" s="249"/>
      <c r="R114" s="250"/>
      <c r="S114" s="251"/>
      <c r="T114" s="268"/>
      <c r="U114" s="268"/>
      <c r="V114" s="268"/>
      <c r="W114" s="554"/>
      <c r="X114" s="554"/>
      <c r="Y114" s="554"/>
      <c r="Z114" s="169"/>
      <c r="AA114" s="170"/>
    </row>
    <row r="115" spans="2:27" ht="18.75">
      <c r="B115" s="757"/>
      <c r="C115" s="758"/>
      <c r="D115" s="248"/>
      <c r="E115" s="248"/>
      <c r="F115" s="248"/>
      <c r="G115" s="248"/>
      <c r="H115" s="249"/>
      <c r="I115" s="250"/>
      <c r="J115" s="251"/>
      <c r="K115" s="247"/>
      <c r="L115" s="248"/>
      <c r="M115" s="248"/>
      <c r="N115" s="248"/>
      <c r="O115" s="248"/>
      <c r="P115" s="248"/>
      <c r="Q115" s="249"/>
      <c r="R115" s="250"/>
      <c r="S115" s="251"/>
      <c r="T115" s="268"/>
      <c r="U115" s="268"/>
      <c r="V115" s="268"/>
      <c r="W115" s="554"/>
      <c r="X115" s="554"/>
      <c r="Y115" s="554"/>
      <c r="Z115" s="169"/>
      <c r="AA115" s="170"/>
    </row>
    <row r="116" spans="2:27" ht="25.5" customHeight="1">
      <c r="B116" s="757"/>
      <c r="C116" s="758" t="s">
        <v>141</v>
      </c>
      <c r="D116" s="248"/>
      <c r="E116" s="248"/>
      <c r="F116" s="248"/>
      <c r="G116" s="248"/>
      <c r="H116" s="249"/>
      <c r="I116" s="250"/>
      <c r="J116" s="251"/>
      <c r="K116" s="247"/>
      <c r="L116" s="248"/>
      <c r="M116" s="248"/>
      <c r="N116" s="248"/>
      <c r="O116" s="248"/>
      <c r="P116" s="248"/>
      <c r="Q116" s="249"/>
      <c r="R116" s="250"/>
      <c r="S116" s="251"/>
      <c r="T116" s="268"/>
      <c r="U116" s="268"/>
      <c r="V116" s="268"/>
      <c r="W116" s="554"/>
      <c r="X116" s="554"/>
      <c r="Y116" s="554"/>
      <c r="Z116" s="169"/>
      <c r="AA116" s="170"/>
    </row>
    <row r="117" spans="2:27" ht="18.75">
      <c r="B117" s="757"/>
      <c r="C117" s="758"/>
      <c r="D117" s="248"/>
      <c r="E117" s="248"/>
      <c r="F117" s="248"/>
      <c r="G117" s="248"/>
      <c r="H117" s="249"/>
      <c r="I117" s="250"/>
      <c r="J117" s="251"/>
      <c r="K117" s="247"/>
      <c r="L117" s="248"/>
      <c r="M117" s="248"/>
      <c r="N117" s="248"/>
      <c r="O117" s="248"/>
      <c r="P117" s="248"/>
      <c r="Q117" s="249"/>
      <c r="R117" s="250"/>
      <c r="S117" s="251"/>
      <c r="T117" s="268"/>
      <c r="U117" s="268"/>
      <c r="V117" s="268"/>
      <c r="W117" s="554"/>
      <c r="X117" s="554"/>
      <c r="Y117" s="554"/>
      <c r="Z117" s="169"/>
      <c r="AA117" s="170"/>
    </row>
    <row r="118" spans="2:27" ht="18.75">
      <c r="B118" s="759"/>
      <c r="C118" s="758" t="s">
        <v>141</v>
      </c>
      <c r="D118" s="248"/>
      <c r="E118" s="248"/>
      <c r="F118" s="248"/>
      <c r="G118" s="248"/>
      <c r="H118" s="249"/>
      <c r="I118" s="250"/>
      <c r="J118" s="251"/>
      <c r="K118" s="247"/>
      <c r="L118" s="248"/>
      <c r="M118" s="248"/>
      <c r="N118" s="248"/>
      <c r="O118" s="248"/>
      <c r="P118" s="248"/>
      <c r="Q118" s="249"/>
      <c r="R118" s="250"/>
      <c r="S118" s="251"/>
      <c r="T118" s="268"/>
      <c r="U118" s="268"/>
      <c r="V118" s="268"/>
      <c r="W118" s="554"/>
      <c r="X118" s="554"/>
      <c r="Y118" s="554"/>
      <c r="Z118" s="169"/>
      <c r="AA118" s="170"/>
    </row>
    <row r="119" spans="2:27" ht="18.75">
      <c r="B119" s="759"/>
      <c r="C119" s="758"/>
      <c r="D119" s="248"/>
      <c r="E119" s="248"/>
      <c r="F119" s="248"/>
      <c r="G119" s="248"/>
      <c r="H119" s="249"/>
      <c r="I119" s="250"/>
      <c r="J119" s="251"/>
      <c r="K119" s="247"/>
      <c r="L119" s="248"/>
      <c r="M119" s="248"/>
      <c r="N119" s="248"/>
      <c r="O119" s="248"/>
      <c r="P119" s="248"/>
      <c r="Q119" s="249"/>
      <c r="R119" s="250"/>
      <c r="S119" s="251"/>
      <c r="T119" s="268"/>
      <c r="U119" s="268"/>
      <c r="V119" s="268"/>
      <c r="W119" s="554"/>
      <c r="X119" s="554"/>
      <c r="Y119" s="554"/>
      <c r="Z119" s="169"/>
      <c r="AA119" s="170"/>
    </row>
    <row r="120" spans="2:27" ht="18.75">
      <c r="B120" s="759"/>
      <c r="C120" s="758"/>
      <c r="D120" s="248"/>
      <c r="E120" s="248"/>
      <c r="F120" s="248"/>
      <c r="G120" s="248"/>
      <c r="H120" s="249"/>
      <c r="I120" s="250"/>
      <c r="J120" s="251"/>
      <c r="K120" s="247"/>
      <c r="L120" s="248"/>
      <c r="M120" s="248"/>
      <c r="N120" s="248"/>
      <c r="O120" s="248"/>
      <c r="P120" s="248"/>
      <c r="Q120" s="249"/>
      <c r="R120" s="250"/>
      <c r="S120" s="251"/>
      <c r="T120" s="268"/>
      <c r="U120" s="268"/>
      <c r="V120" s="268"/>
      <c r="W120" s="554"/>
      <c r="X120" s="554"/>
      <c r="Y120" s="554"/>
      <c r="Z120" s="169"/>
      <c r="AA120" s="170"/>
    </row>
    <row r="121" spans="2:27" ht="18.75">
      <c r="B121" s="759"/>
      <c r="C121" s="758"/>
      <c r="D121" s="248"/>
      <c r="E121" s="248"/>
      <c r="F121" s="248"/>
      <c r="G121" s="248"/>
      <c r="H121" s="249"/>
      <c r="I121" s="250"/>
      <c r="J121" s="251"/>
      <c r="K121" s="247"/>
      <c r="L121" s="248"/>
      <c r="M121" s="248"/>
      <c r="N121" s="248"/>
      <c r="O121" s="248"/>
      <c r="P121" s="248"/>
      <c r="Q121" s="249"/>
      <c r="R121" s="250"/>
      <c r="S121" s="251"/>
      <c r="T121" s="268"/>
      <c r="U121" s="268"/>
      <c r="V121" s="268"/>
      <c r="W121" s="554"/>
      <c r="X121" s="554"/>
      <c r="Y121" s="554"/>
      <c r="Z121" s="169"/>
      <c r="AA121" s="170"/>
    </row>
    <row r="122" spans="2:27" ht="18.75">
      <c r="B122" s="759"/>
      <c r="C122" s="758"/>
      <c r="D122" s="248"/>
      <c r="E122" s="248"/>
      <c r="F122" s="248"/>
      <c r="G122" s="248"/>
      <c r="H122" s="249"/>
      <c r="I122" s="250"/>
      <c r="J122" s="251"/>
      <c r="K122" s="247"/>
      <c r="L122" s="248"/>
      <c r="M122" s="248"/>
      <c r="N122" s="248"/>
      <c r="O122" s="248"/>
      <c r="P122" s="248"/>
      <c r="Q122" s="249"/>
      <c r="R122" s="250"/>
      <c r="S122" s="251"/>
      <c r="T122" s="268"/>
      <c r="U122" s="268"/>
      <c r="V122" s="268"/>
      <c r="W122" s="554"/>
      <c r="X122" s="554"/>
      <c r="Y122" s="554"/>
      <c r="Z122" s="169"/>
      <c r="AA122" s="170"/>
    </row>
    <row r="123" spans="2:27" ht="18.75">
      <c r="B123" s="759"/>
      <c r="C123" s="758"/>
      <c r="D123" s="248"/>
      <c r="E123" s="248"/>
      <c r="F123" s="248"/>
      <c r="G123" s="248"/>
      <c r="H123" s="249"/>
      <c r="I123" s="250"/>
      <c r="J123" s="251"/>
      <c r="K123" s="247"/>
      <c r="L123" s="248"/>
      <c r="M123" s="248"/>
      <c r="N123" s="248"/>
      <c r="O123" s="248"/>
      <c r="P123" s="248"/>
      <c r="Q123" s="249"/>
      <c r="R123" s="250"/>
      <c r="S123" s="251"/>
      <c r="T123" s="268"/>
      <c r="U123" s="268"/>
      <c r="V123" s="268"/>
      <c r="W123" s="554"/>
      <c r="X123" s="554"/>
      <c r="Y123" s="554"/>
      <c r="Z123" s="169"/>
      <c r="AA123" s="170"/>
    </row>
    <row r="124" spans="2:27" ht="18.75">
      <c r="B124" s="759"/>
      <c r="C124" s="758"/>
      <c r="D124" s="248"/>
      <c r="E124" s="248"/>
      <c r="F124" s="248"/>
      <c r="G124" s="248"/>
      <c r="H124" s="249"/>
      <c r="I124" s="250"/>
      <c r="J124" s="251"/>
      <c r="K124" s="247"/>
      <c r="L124" s="248"/>
      <c r="M124" s="248"/>
      <c r="N124" s="248"/>
      <c r="O124" s="248"/>
      <c r="P124" s="248"/>
      <c r="Q124" s="249"/>
      <c r="R124" s="250"/>
      <c r="S124" s="251"/>
      <c r="T124" s="268"/>
      <c r="U124" s="268"/>
      <c r="V124" s="268"/>
      <c r="W124" s="554"/>
      <c r="X124" s="554"/>
      <c r="Y124" s="554"/>
      <c r="Z124" s="169"/>
      <c r="AA124" s="170"/>
    </row>
    <row r="125" spans="2:27" ht="18.75">
      <c r="B125" s="760"/>
      <c r="C125" s="758"/>
      <c r="D125" s="248"/>
      <c r="E125" s="248"/>
      <c r="F125" s="248"/>
      <c r="G125" s="248"/>
      <c r="H125" s="249"/>
      <c r="I125" s="250"/>
      <c r="J125" s="251"/>
      <c r="K125" s="247"/>
      <c r="L125" s="248"/>
      <c r="M125" s="248"/>
      <c r="N125" s="248"/>
      <c r="O125" s="248"/>
      <c r="P125" s="248"/>
      <c r="Q125" s="249"/>
      <c r="R125" s="250"/>
      <c r="S125" s="251"/>
      <c r="T125" s="268"/>
      <c r="U125" s="268"/>
      <c r="V125" s="268"/>
      <c r="W125" s="554"/>
      <c r="X125" s="554"/>
      <c r="Y125" s="554"/>
      <c r="Z125" s="169"/>
      <c r="AA125" s="170"/>
    </row>
    <row r="126" spans="2:27" ht="18.75">
      <c r="B126" s="760"/>
      <c r="C126" s="758"/>
      <c r="D126" s="248"/>
      <c r="E126" s="248"/>
      <c r="F126" s="248"/>
      <c r="G126" s="248"/>
      <c r="H126" s="249"/>
      <c r="I126" s="250"/>
      <c r="J126" s="251"/>
      <c r="K126" s="247"/>
      <c r="L126" s="248"/>
      <c r="M126" s="248"/>
      <c r="N126" s="248"/>
      <c r="O126" s="248"/>
      <c r="P126" s="248"/>
      <c r="Q126" s="249"/>
      <c r="R126" s="250"/>
      <c r="S126" s="251"/>
      <c r="T126" s="268"/>
      <c r="U126" s="268"/>
      <c r="V126" s="268"/>
      <c r="W126" s="554"/>
      <c r="X126" s="554"/>
      <c r="Y126" s="554"/>
      <c r="Z126" s="169"/>
      <c r="AA126" s="170"/>
    </row>
    <row r="127" spans="2:27" ht="18.75">
      <c r="B127" s="760"/>
      <c r="C127" s="758"/>
      <c r="D127" s="248"/>
      <c r="E127" s="248"/>
      <c r="F127" s="248"/>
      <c r="G127" s="248"/>
      <c r="H127" s="249"/>
      <c r="I127" s="250"/>
      <c r="J127" s="251"/>
      <c r="K127" s="247"/>
      <c r="L127" s="248"/>
      <c r="M127" s="248"/>
      <c r="N127" s="248"/>
      <c r="O127" s="248"/>
      <c r="P127" s="248"/>
      <c r="Q127" s="249"/>
      <c r="R127" s="250"/>
      <c r="S127" s="251"/>
      <c r="T127" s="268"/>
      <c r="U127" s="268"/>
      <c r="V127" s="268"/>
      <c r="W127" s="554"/>
      <c r="X127" s="554"/>
      <c r="Y127" s="554"/>
      <c r="Z127" s="169"/>
      <c r="AA127" s="170"/>
    </row>
    <row r="128" spans="2:27" ht="18.75">
      <c r="B128" s="759"/>
      <c r="C128" s="758"/>
      <c r="D128" s="248"/>
      <c r="E128" s="248"/>
      <c r="F128" s="248"/>
      <c r="G128" s="248"/>
      <c r="H128" s="249"/>
      <c r="I128" s="250"/>
      <c r="J128" s="251"/>
      <c r="K128" s="247"/>
      <c r="L128" s="248"/>
      <c r="M128" s="248"/>
      <c r="N128" s="248"/>
      <c r="O128" s="248"/>
      <c r="P128" s="248"/>
      <c r="Q128" s="249"/>
      <c r="R128" s="250"/>
      <c r="S128" s="251"/>
      <c r="T128" s="268"/>
      <c r="U128" s="268"/>
      <c r="V128" s="268"/>
      <c r="W128" s="554"/>
      <c r="X128" s="554"/>
      <c r="Y128" s="554"/>
      <c r="Z128" s="169"/>
      <c r="AA128" s="170"/>
    </row>
    <row r="129" spans="2:27" ht="18.75">
      <c r="B129" s="759"/>
      <c r="C129" s="758"/>
      <c r="D129" s="248"/>
      <c r="E129" s="248"/>
      <c r="F129" s="248"/>
      <c r="G129" s="248"/>
      <c r="H129" s="249"/>
      <c r="I129" s="250"/>
      <c r="J129" s="251"/>
      <c r="K129" s="247"/>
      <c r="L129" s="248"/>
      <c r="M129" s="248"/>
      <c r="N129" s="248"/>
      <c r="O129" s="248"/>
      <c r="P129" s="248"/>
      <c r="Q129" s="249"/>
      <c r="R129" s="250"/>
      <c r="S129" s="251"/>
      <c r="T129" s="268"/>
      <c r="U129" s="268"/>
      <c r="V129" s="268"/>
      <c r="W129" s="554"/>
      <c r="X129" s="554"/>
      <c r="Y129" s="554"/>
      <c r="Z129" s="169"/>
      <c r="AA129" s="170"/>
    </row>
    <row r="130" spans="2:27" ht="18.75">
      <c r="B130" s="496"/>
      <c r="C130" s="261"/>
      <c r="D130" s="248"/>
      <c r="E130" s="248"/>
      <c r="F130" s="248"/>
      <c r="G130" s="248"/>
      <c r="H130" s="249"/>
      <c r="I130" s="250"/>
      <c r="J130" s="251"/>
      <c r="K130" s="247"/>
      <c r="L130" s="248"/>
      <c r="M130" s="248"/>
      <c r="N130" s="248"/>
      <c r="O130" s="248"/>
      <c r="P130" s="248"/>
      <c r="Q130" s="249"/>
      <c r="R130" s="250"/>
      <c r="S130" s="251"/>
      <c r="T130" s="268"/>
      <c r="U130" s="268"/>
      <c r="V130" s="268"/>
      <c r="W130" s="554"/>
      <c r="X130" s="554"/>
      <c r="Y130" s="554"/>
      <c r="Z130" s="169"/>
      <c r="AA130" s="170"/>
    </row>
    <row r="131" spans="2:27" ht="18.75">
      <c r="B131" s="757"/>
      <c r="C131" s="758"/>
      <c r="D131" s="248"/>
      <c r="E131" s="248"/>
      <c r="F131" s="248"/>
      <c r="G131" s="248"/>
      <c r="H131" s="249"/>
      <c r="I131" s="250"/>
      <c r="J131" s="251"/>
      <c r="K131" s="247"/>
      <c r="L131" s="248"/>
      <c r="M131" s="248"/>
      <c r="N131" s="248"/>
      <c r="O131" s="248"/>
      <c r="P131" s="248"/>
      <c r="Q131" s="249"/>
      <c r="R131" s="250"/>
      <c r="S131" s="251"/>
      <c r="T131" s="268"/>
      <c r="U131" s="268"/>
      <c r="V131" s="268"/>
      <c r="W131" s="554"/>
      <c r="X131" s="554"/>
      <c r="Y131" s="554"/>
      <c r="Z131" s="169"/>
      <c r="AA131" s="170"/>
    </row>
    <row r="132" spans="2:27" ht="18.75">
      <c r="B132" s="757"/>
      <c r="C132" s="758"/>
      <c r="D132" s="248"/>
      <c r="E132" s="248"/>
      <c r="F132" s="248"/>
      <c r="G132" s="248"/>
      <c r="H132" s="249"/>
      <c r="I132" s="250"/>
      <c r="J132" s="251"/>
      <c r="K132" s="247"/>
      <c r="L132" s="248"/>
      <c r="M132" s="248"/>
      <c r="N132" s="248"/>
      <c r="O132" s="248"/>
      <c r="P132" s="248"/>
      <c r="Q132" s="249"/>
      <c r="R132" s="250"/>
      <c r="S132" s="251"/>
      <c r="T132" s="268"/>
      <c r="U132" s="268"/>
      <c r="V132" s="268"/>
      <c r="W132" s="554"/>
      <c r="X132" s="554"/>
      <c r="Y132" s="554"/>
      <c r="Z132" s="169"/>
      <c r="AA132" s="170"/>
    </row>
  </sheetData>
  <sheetProtection/>
  <mergeCells count="32">
    <mergeCell ref="B94:B95"/>
    <mergeCell ref="C94:C95"/>
    <mergeCell ref="B96:B97"/>
    <mergeCell ref="C96:C97"/>
    <mergeCell ref="T1:V1"/>
    <mergeCell ref="T2:V2"/>
    <mergeCell ref="B98:B99"/>
    <mergeCell ref="C98:C99"/>
    <mergeCell ref="B101:B102"/>
    <mergeCell ref="C101:C102"/>
    <mergeCell ref="B103:B104"/>
    <mergeCell ref="C103:C104"/>
    <mergeCell ref="B105:B106"/>
    <mergeCell ref="C105:C106"/>
    <mergeCell ref="B107:B109"/>
    <mergeCell ref="C107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31:B132"/>
    <mergeCell ref="C131:C132"/>
    <mergeCell ref="B118:B124"/>
    <mergeCell ref="C118:C124"/>
    <mergeCell ref="B125:B127"/>
    <mergeCell ref="C125:C127"/>
    <mergeCell ref="B128:B129"/>
    <mergeCell ref="C128:C129"/>
  </mergeCells>
  <printOptions/>
  <pageMargins left="0.31496062992125984" right="0.15748031496062992" top="0.3937007874015748" bottom="0.3937007874015748" header="0.5118110236220472" footer="0.5118110236220472"/>
  <pageSetup blackAndWhite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1"/>
  <sheetViews>
    <sheetView zoomScalePageLayoutView="0" workbookViewId="0" topLeftCell="A1">
      <selection activeCell="G18" sqref="G18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30" customHeight="1">
      <c r="B4" s="35" t="s">
        <v>16</v>
      </c>
      <c r="C4" s="36"/>
      <c r="D4" s="36"/>
      <c r="E4" s="36"/>
      <c r="F4" s="36"/>
      <c r="G4" s="36"/>
      <c r="H4" s="37"/>
      <c r="I4" s="38"/>
      <c r="J4" s="39"/>
      <c r="K4" s="35" t="s">
        <v>16</v>
      </c>
      <c r="L4" s="36"/>
      <c r="M4" s="36"/>
      <c r="N4" s="36"/>
      <c r="O4" s="36"/>
      <c r="P4" s="36"/>
      <c r="Q4" s="37"/>
      <c r="R4" s="38"/>
      <c r="S4" s="39"/>
      <c r="T4" s="40"/>
      <c r="U4" s="40"/>
      <c r="V4" s="41"/>
      <c r="W4" s="536"/>
      <c r="X4" s="537"/>
      <c r="Y4" s="537"/>
      <c r="Z4" s="33"/>
      <c r="AA4" s="34"/>
    </row>
    <row r="5" spans="2:27" ht="18.75">
      <c r="B5" s="69" t="s">
        <v>90</v>
      </c>
      <c r="C5" s="504">
        <f>SUM(C6:C8)</f>
        <v>17735930.89</v>
      </c>
      <c r="D5" s="504">
        <f>SUM(D6:D8)</f>
        <v>48117.89</v>
      </c>
      <c r="E5" s="504">
        <v>977373.27</v>
      </c>
      <c r="F5" s="504">
        <v>531483.02</v>
      </c>
      <c r="G5" s="504">
        <f>SUM(C5:F5)</f>
        <v>19292905.07</v>
      </c>
      <c r="H5" s="70"/>
      <c r="I5" s="71"/>
      <c r="J5" s="72"/>
      <c r="K5" s="69" t="s">
        <v>154</v>
      </c>
      <c r="L5" s="504">
        <f>SUM(L6:L8)</f>
        <v>18690683.32</v>
      </c>
      <c r="M5" s="504">
        <f>SUM(M6:M8)</f>
        <v>20512.24</v>
      </c>
      <c r="N5" s="504">
        <f>SUM(N6:N8)</f>
        <v>873391.73</v>
      </c>
      <c r="O5" s="504">
        <f>SUM(O6:O8)</f>
        <v>758001.84</v>
      </c>
      <c r="P5" s="504">
        <f>SUM(P6:P8)</f>
        <v>20342589.129999995</v>
      </c>
      <c r="Q5" s="70"/>
      <c r="R5" s="71"/>
      <c r="S5" s="72"/>
      <c r="T5" s="73"/>
      <c r="U5" s="15"/>
      <c r="V5" s="15"/>
      <c r="W5" s="544"/>
      <c r="X5" s="545"/>
      <c r="Y5" s="545"/>
      <c r="Z5" s="65"/>
      <c r="AA5" s="66"/>
    </row>
    <row r="6" spans="2:27" ht="50.25" customHeight="1">
      <c r="B6" s="63" t="s">
        <v>91</v>
      </c>
      <c r="C6" s="49">
        <v>7881847.69</v>
      </c>
      <c r="D6" s="49">
        <v>21383.59</v>
      </c>
      <c r="E6" s="49">
        <v>434344.68</v>
      </c>
      <c r="F6" s="49">
        <v>236191.05</v>
      </c>
      <c r="G6" s="50">
        <v>8573767.01</v>
      </c>
      <c r="H6" s="75">
        <v>2530</v>
      </c>
      <c r="I6" s="68" t="s">
        <v>21</v>
      </c>
      <c r="J6" s="120">
        <f>G6/H6</f>
        <v>3388.8407154150195</v>
      </c>
      <c r="K6" s="63" t="s">
        <v>131</v>
      </c>
      <c r="L6" s="49">
        <v>14675924.542863999</v>
      </c>
      <c r="M6" s="49">
        <v>16106.210848</v>
      </c>
      <c r="N6" s="49">
        <v>685787.186396</v>
      </c>
      <c r="O6" s="49">
        <v>595183.0447679999</v>
      </c>
      <c r="P6" s="50">
        <v>15973000.984875998</v>
      </c>
      <c r="Q6" s="75">
        <v>5859</v>
      </c>
      <c r="R6" s="68" t="s">
        <v>21</v>
      </c>
      <c r="S6" s="49">
        <v>2726.2333136842462</v>
      </c>
      <c r="T6" s="73">
        <f aca="true" t="shared" si="0" ref="T6:U8">W6*100/G6</f>
        <v>86.30085196210618</v>
      </c>
      <c r="U6" s="15">
        <f t="shared" si="0"/>
        <v>131.5810276679842</v>
      </c>
      <c r="V6" s="15">
        <f>Y6*100/J6</f>
        <v>-19.552627502282178</v>
      </c>
      <c r="W6" s="544">
        <f aca="true" t="shared" si="1" ref="W6:X8">P6-G6</f>
        <v>7399233.974875998</v>
      </c>
      <c r="X6" s="545">
        <f t="shared" si="1"/>
        <v>3329</v>
      </c>
      <c r="Y6" s="545">
        <f>S6-J6</f>
        <v>-662.6074017307733</v>
      </c>
      <c r="Z6" s="65"/>
      <c r="AA6" s="66"/>
    </row>
    <row r="7" spans="2:31" ht="56.25">
      <c r="B7" s="77" t="s">
        <v>92</v>
      </c>
      <c r="C7" s="78">
        <v>7193693.57</v>
      </c>
      <c r="D7" s="78">
        <v>19516.62</v>
      </c>
      <c r="E7" s="78">
        <v>396422.6</v>
      </c>
      <c r="F7" s="78">
        <v>215569.51</v>
      </c>
      <c r="G7" s="78">
        <v>7825202.3</v>
      </c>
      <c r="H7" s="79">
        <v>146</v>
      </c>
      <c r="I7" s="80" t="s">
        <v>34</v>
      </c>
      <c r="J7" s="120">
        <f>G7/H7</f>
        <v>53597.27602739726</v>
      </c>
      <c r="K7" s="77" t="s">
        <v>132</v>
      </c>
      <c r="L7" s="78">
        <v>2007379.3885680002</v>
      </c>
      <c r="M7" s="78">
        <v>2203.014576</v>
      </c>
      <c r="N7" s="78">
        <v>93802.27180199999</v>
      </c>
      <c r="O7" s="78">
        <v>81409.397616</v>
      </c>
      <c r="P7" s="78">
        <v>2184794.072562</v>
      </c>
      <c r="Q7" s="79">
        <v>297</v>
      </c>
      <c r="R7" s="80" t="s">
        <v>34</v>
      </c>
      <c r="S7" s="56">
        <v>7356.208998525251</v>
      </c>
      <c r="T7" s="73">
        <f t="shared" si="0"/>
        <v>-72.08003079278859</v>
      </c>
      <c r="U7" s="15">
        <f t="shared" si="0"/>
        <v>103.42465753424658</v>
      </c>
      <c r="V7" s="15">
        <f>Y7*100/J7</f>
        <v>-86.27503197221257</v>
      </c>
      <c r="W7" s="544">
        <f t="shared" si="1"/>
        <v>-5640408.227438</v>
      </c>
      <c r="X7" s="545">
        <f t="shared" si="1"/>
        <v>151</v>
      </c>
      <c r="Y7" s="545">
        <f>S7-J7</f>
        <v>-46241.06702887201</v>
      </c>
      <c r="Z7" s="65"/>
      <c r="AA7" s="1"/>
      <c r="AB7" s="81"/>
      <c r="AC7" s="81"/>
      <c r="AD7" s="81"/>
      <c r="AE7" s="81"/>
    </row>
    <row r="8" spans="2:31" ht="56.25">
      <c r="B8" s="77" t="s">
        <v>93</v>
      </c>
      <c r="C8" s="78">
        <v>2660389.63</v>
      </c>
      <c r="D8" s="78">
        <v>7217.68</v>
      </c>
      <c r="E8" s="78">
        <v>146605.99</v>
      </c>
      <c r="F8" s="78">
        <v>79722.45</v>
      </c>
      <c r="G8" s="78">
        <v>2893935.7</v>
      </c>
      <c r="H8" s="501">
        <v>24</v>
      </c>
      <c r="I8" s="502" t="s">
        <v>21</v>
      </c>
      <c r="J8" s="120">
        <f>G8/H8</f>
        <v>120580.65416666667</v>
      </c>
      <c r="K8" s="77" t="s">
        <v>133</v>
      </c>
      <c r="L8" s="78">
        <v>2007379.3885680002</v>
      </c>
      <c r="M8" s="78">
        <v>2203.014576</v>
      </c>
      <c r="N8" s="78">
        <v>93802.27180199999</v>
      </c>
      <c r="O8" s="78">
        <v>81409.397616</v>
      </c>
      <c r="P8" s="78">
        <v>2184794.072562</v>
      </c>
      <c r="Q8" s="501">
        <v>264</v>
      </c>
      <c r="R8" s="502" t="s">
        <v>21</v>
      </c>
      <c r="S8" s="56">
        <v>8275.735123340908</v>
      </c>
      <c r="T8" s="73">
        <f t="shared" si="0"/>
        <v>-24.504401650596467</v>
      </c>
      <c r="U8" s="562">
        <f t="shared" si="0"/>
        <v>1000</v>
      </c>
      <c r="V8" s="15">
        <f>Y8*100/J8</f>
        <v>-93.13676378641786</v>
      </c>
      <c r="W8" s="544">
        <f t="shared" si="1"/>
        <v>-709141.6274380004</v>
      </c>
      <c r="X8" s="545">
        <f t="shared" si="1"/>
        <v>240</v>
      </c>
      <c r="Y8" s="545">
        <f>S8-J8</f>
        <v>-112304.91904332576</v>
      </c>
      <c r="Z8" s="65"/>
      <c r="AA8" s="1"/>
      <c r="AB8" s="81"/>
      <c r="AC8" s="81"/>
      <c r="AD8" s="81"/>
      <c r="AE8" s="81"/>
    </row>
    <row r="9" spans="2:27" ht="18.75">
      <c r="B9" s="247"/>
      <c r="C9" s="248"/>
      <c r="D9" s="248"/>
      <c r="E9" s="248"/>
      <c r="F9" s="248"/>
      <c r="G9" s="248"/>
      <c r="H9" s="249"/>
      <c r="I9" s="250"/>
      <c r="J9" s="251"/>
      <c r="K9" s="247"/>
      <c r="L9" s="248"/>
      <c r="M9" s="248"/>
      <c r="N9" s="248"/>
      <c r="O9" s="248"/>
      <c r="P9" s="248"/>
      <c r="Q9" s="249"/>
      <c r="R9" s="250"/>
      <c r="S9" s="251"/>
      <c r="T9" s="252"/>
      <c r="U9" s="252"/>
      <c r="V9" s="252"/>
      <c r="W9" s="553"/>
      <c r="X9" s="553"/>
      <c r="Y9" s="553"/>
      <c r="Z9" s="169"/>
      <c r="AA9" s="170"/>
    </row>
    <row r="10" spans="2:27" ht="18.75">
      <c r="B10" s="253" t="s">
        <v>168</v>
      </c>
      <c r="C10" s="253"/>
      <c r="D10" s="254"/>
      <c r="E10" s="255"/>
      <c r="F10" s="256"/>
      <c r="G10" s="257"/>
      <c r="H10" s="253"/>
      <c r="I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3" t="s">
        <v>169</v>
      </c>
      <c r="C11" s="253"/>
      <c r="D11" s="254"/>
      <c r="E11" s="255"/>
      <c r="F11" s="256"/>
      <c r="G11" s="257"/>
      <c r="H11" s="253"/>
      <c r="I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18.75">
      <c r="B12" s="259" t="s">
        <v>170</v>
      </c>
      <c r="C12" s="260"/>
      <c r="D12" s="260"/>
      <c r="E12" s="260"/>
      <c r="F12" s="260"/>
      <c r="G12" s="260"/>
      <c r="H12" s="248"/>
      <c r="I12" s="248"/>
      <c r="J12" s="248"/>
      <c r="K12" s="247"/>
      <c r="L12" s="248"/>
      <c r="M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24" customHeight="1">
      <c r="B13" s="757"/>
      <c r="C13" s="758" t="s">
        <v>141</v>
      </c>
      <c r="D13" s="262"/>
      <c r="E13" s="262"/>
      <c r="F13" s="262"/>
      <c r="G13" s="262"/>
      <c r="H13" s="263"/>
      <c r="I13" s="264"/>
      <c r="J13" s="265"/>
      <c r="K13" s="266"/>
      <c r="L13" s="262"/>
      <c r="M13" s="262"/>
      <c r="N13" s="262"/>
      <c r="O13" s="262"/>
      <c r="P13" s="262"/>
      <c r="Q13" s="263"/>
      <c r="R13" s="264"/>
      <c r="S13" s="265"/>
      <c r="T13" s="267"/>
      <c r="U13" s="267"/>
      <c r="V13" s="267"/>
      <c r="W13" s="553"/>
      <c r="X13" s="553"/>
      <c r="Y13" s="553"/>
      <c r="Z13" s="169"/>
      <c r="AA13" s="170"/>
    </row>
    <row r="14" spans="2:27" ht="18.75">
      <c r="B14" s="757"/>
      <c r="C14" s="758"/>
      <c r="D14" s="248"/>
      <c r="E14" s="248"/>
      <c r="F14" s="248"/>
      <c r="G14" s="248"/>
      <c r="H14" s="249"/>
      <c r="I14" s="250"/>
      <c r="J14" s="251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22.5" customHeight="1">
      <c r="B15" s="757"/>
      <c r="C15" s="758" t="s">
        <v>141</v>
      </c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18.75">
      <c r="B16" s="757"/>
      <c r="C16" s="758"/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27.75" customHeight="1">
      <c r="B17" s="757"/>
      <c r="C17" s="758" t="s">
        <v>141</v>
      </c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18.75">
      <c r="B18" s="757"/>
      <c r="C18" s="758"/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68"/>
      <c r="U18" s="268"/>
      <c r="V18" s="268"/>
      <c r="W18" s="554"/>
      <c r="X18" s="554"/>
      <c r="Y18" s="554"/>
      <c r="Z18" s="169"/>
      <c r="AA18" s="170"/>
    </row>
    <row r="19" spans="2:27" ht="38.25" customHeight="1">
      <c r="B19" s="269"/>
      <c r="C19" s="261" t="s">
        <v>141</v>
      </c>
      <c r="D19" s="262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24" customHeight="1">
      <c r="B20" s="757"/>
      <c r="C20" s="758" t="s">
        <v>141</v>
      </c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18.75">
      <c r="B21" s="757"/>
      <c r="C21" s="758"/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21" customHeight="1">
      <c r="B22" s="757"/>
      <c r="C22" s="758" t="s">
        <v>141</v>
      </c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18.75">
      <c r="B23" s="757"/>
      <c r="C23" s="758"/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27.75" customHeight="1">
      <c r="B24" s="757"/>
      <c r="C24" s="758" t="s">
        <v>141</v>
      </c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18.75">
      <c r="B25" s="757"/>
      <c r="C25" s="758"/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28.5" customHeight="1">
      <c r="B26" s="757"/>
      <c r="C26" s="758" t="s">
        <v>141</v>
      </c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18.75">
      <c r="B27" s="757"/>
      <c r="C27" s="758"/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30" customHeight="1">
      <c r="B29" s="757"/>
      <c r="C29" s="758" t="s">
        <v>141</v>
      </c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18.75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30" customHeight="1">
      <c r="B31" s="757"/>
      <c r="C31" s="758" t="s">
        <v>141</v>
      </c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23.25" customHeight="1">
      <c r="B32" s="757"/>
      <c r="C32" s="758"/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25.5" customHeight="1">
      <c r="B33" s="757"/>
      <c r="C33" s="758" t="s">
        <v>141</v>
      </c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18.75">
      <c r="B34" s="757"/>
      <c r="C34" s="758"/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25.5" customHeight="1">
      <c r="B35" s="757"/>
      <c r="C35" s="758" t="s">
        <v>141</v>
      </c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7"/>
      <c r="C36" s="758"/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9"/>
      <c r="C37" s="758" t="s">
        <v>141</v>
      </c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60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60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59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59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496"/>
      <c r="C49" s="261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7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57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</sheetData>
  <sheetProtection/>
  <mergeCells count="32">
    <mergeCell ref="T1:V1"/>
    <mergeCell ref="T2:V2"/>
    <mergeCell ref="B13:B14"/>
    <mergeCell ref="C13:C14"/>
    <mergeCell ref="B15:B16"/>
    <mergeCell ref="C15:C16"/>
    <mergeCell ref="B17:B18"/>
    <mergeCell ref="C17:C18"/>
    <mergeCell ref="B20:B21"/>
    <mergeCell ref="C20:C21"/>
    <mergeCell ref="B22:B23"/>
    <mergeCell ref="C22:C23"/>
    <mergeCell ref="B24:B25"/>
    <mergeCell ref="C24:C25"/>
    <mergeCell ref="B26:B28"/>
    <mergeCell ref="C26:C28"/>
    <mergeCell ref="B29:B30"/>
    <mergeCell ref="C29:C30"/>
    <mergeCell ref="B31:B32"/>
    <mergeCell ref="C31:C32"/>
    <mergeCell ref="B33:B34"/>
    <mergeCell ref="C33:C34"/>
    <mergeCell ref="B35:B36"/>
    <mergeCell ref="C35:C36"/>
    <mergeCell ref="B50:B51"/>
    <mergeCell ref="C50:C51"/>
    <mergeCell ref="B37:B43"/>
    <mergeCell ref="C37:C43"/>
    <mergeCell ref="B44:B46"/>
    <mergeCell ref="C44:C46"/>
    <mergeCell ref="B47:B48"/>
    <mergeCell ref="C47:C4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0"/>
  <sheetViews>
    <sheetView zoomScalePageLayoutView="0" workbookViewId="0" topLeftCell="A1">
      <selection activeCell="E16" sqref="E16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30" customHeight="1">
      <c r="B4" s="35" t="s">
        <v>16</v>
      </c>
      <c r="C4" s="36"/>
      <c r="D4" s="36"/>
      <c r="E4" s="36"/>
      <c r="F4" s="36"/>
      <c r="G4" s="36"/>
      <c r="H4" s="37"/>
      <c r="I4" s="38"/>
      <c r="J4" s="39"/>
      <c r="K4" s="35" t="s">
        <v>16</v>
      </c>
      <c r="L4" s="36"/>
      <c r="M4" s="36"/>
      <c r="N4" s="36"/>
      <c r="O4" s="36"/>
      <c r="P4" s="36"/>
      <c r="Q4" s="37"/>
      <c r="R4" s="38"/>
      <c r="S4" s="39"/>
      <c r="T4" s="40"/>
      <c r="U4" s="40"/>
      <c r="V4" s="41"/>
      <c r="W4" s="536"/>
      <c r="X4" s="537"/>
      <c r="Y4" s="537"/>
      <c r="Z4" s="33"/>
      <c r="AA4" s="34"/>
    </row>
    <row r="5" spans="2:27" ht="18.75">
      <c r="B5" s="129" t="s">
        <v>159</v>
      </c>
      <c r="C5" s="130">
        <f>SUM(C6:C7)</f>
        <v>16379777.25</v>
      </c>
      <c r="D5" s="130">
        <f>SUM(D6:D7)</f>
        <v>64959.149999999994</v>
      </c>
      <c r="E5" s="130">
        <f>SUM(E6:E7)</f>
        <v>564600.48</v>
      </c>
      <c r="F5" s="130">
        <f>SUM(F6:F7)</f>
        <v>476725.29000000004</v>
      </c>
      <c r="G5" s="130">
        <f>SUM(G6:G7)</f>
        <v>17486062.16</v>
      </c>
      <c r="H5" s="131"/>
      <c r="I5" s="131"/>
      <c r="J5" s="132"/>
      <c r="K5" s="129" t="s">
        <v>159</v>
      </c>
      <c r="L5" s="130">
        <f>SUM(L6:L7)</f>
        <v>13422981.91</v>
      </c>
      <c r="M5" s="130">
        <f>SUM(M6:M7)</f>
        <v>19432.65</v>
      </c>
      <c r="N5" s="130">
        <f>SUM(N6:N7)</f>
        <v>671934.65</v>
      </c>
      <c r="O5" s="130">
        <f>SUM(O6:O7)</f>
        <v>683902.23</v>
      </c>
      <c r="P5" s="130">
        <f>SUM(P6:P7)</f>
        <v>14798251.44</v>
      </c>
      <c r="Q5" s="131"/>
      <c r="R5" s="131"/>
      <c r="S5" s="132"/>
      <c r="T5" s="73"/>
      <c r="U5" s="15"/>
      <c r="V5" s="15"/>
      <c r="W5" s="544"/>
      <c r="X5" s="545"/>
      <c r="Y5" s="545"/>
      <c r="Z5" s="65"/>
      <c r="AA5" s="66"/>
    </row>
    <row r="6" spans="2:27" ht="37.5">
      <c r="B6" s="133" t="s">
        <v>69</v>
      </c>
      <c r="C6" s="134">
        <v>12663205.79</v>
      </c>
      <c r="D6" s="135">
        <v>50219.92</v>
      </c>
      <c r="E6" s="135">
        <v>436492.63</v>
      </c>
      <c r="F6" s="135">
        <v>368556.32</v>
      </c>
      <c r="G6" s="135">
        <v>13518474.66</v>
      </c>
      <c r="H6" s="136">
        <v>147</v>
      </c>
      <c r="I6" s="137" t="s">
        <v>21</v>
      </c>
      <c r="J6" s="503">
        <f>G6/H6</f>
        <v>91962.41265306123</v>
      </c>
      <c r="K6" s="133" t="s">
        <v>134</v>
      </c>
      <c r="L6" s="134">
        <v>10377307.314621</v>
      </c>
      <c r="M6" s="135">
        <v>15023.381715000001</v>
      </c>
      <c r="N6" s="135">
        <v>519472.677915</v>
      </c>
      <c r="O6" s="135">
        <v>528724.814013</v>
      </c>
      <c r="P6" s="135">
        <v>11440528.188264</v>
      </c>
      <c r="Q6" s="136">
        <v>371</v>
      </c>
      <c r="R6" s="137" t="s">
        <v>21</v>
      </c>
      <c r="S6" s="138">
        <v>30837.003202867923</v>
      </c>
      <c r="T6" s="139">
        <f>W6*100/G6</f>
        <v>-15.371160755913277</v>
      </c>
      <c r="U6" s="140">
        <f>X6*100/H6</f>
        <v>152.38095238095238</v>
      </c>
      <c r="V6" s="140">
        <f>Y6*100/J6</f>
        <v>-66.46781841272035</v>
      </c>
      <c r="W6" s="544">
        <f>P6-G6</f>
        <v>-2077946.4717360009</v>
      </c>
      <c r="X6" s="545">
        <f>Q6-H6</f>
        <v>224</v>
      </c>
      <c r="Y6" s="545">
        <f>S6-J6</f>
        <v>-61125.4094501933</v>
      </c>
      <c r="Z6" s="141"/>
      <c r="AA6" s="142"/>
    </row>
    <row r="7" spans="2:31" ht="37.5">
      <c r="B7" s="77" t="s">
        <v>94</v>
      </c>
      <c r="C7" s="143">
        <v>3716571.46</v>
      </c>
      <c r="D7" s="143">
        <v>14739.23</v>
      </c>
      <c r="E7" s="143">
        <v>128107.85</v>
      </c>
      <c r="F7" s="143">
        <v>108168.97</v>
      </c>
      <c r="G7" s="143">
        <v>3967587.5</v>
      </c>
      <c r="H7" s="79">
        <v>3</v>
      </c>
      <c r="I7" s="80" t="s">
        <v>33</v>
      </c>
      <c r="J7" s="503">
        <f>G7/H7</f>
        <v>1322529.1666666667</v>
      </c>
      <c r="K7" s="77" t="s">
        <v>135</v>
      </c>
      <c r="L7" s="143">
        <v>3045674.5953790005</v>
      </c>
      <c r="M7" s="143">
        <v>4409.268285000001</v>
      </c>
      <c r="N7" s="143">
        <v>152461.97208500002</v>
      </c>
      <c r="O7" s="143">
        <v>155177.415987</v>
      </c>
      <c r="P7" s="143">
        <v>3357723.2517360006</v>
      </c>
      <c r="Q7" s="79">
        <v>2</v>
      </c>
      <c r="R7" s="80" t="s">
        <v>33</v>
      </c>
      <c r="S7" s="56">
        <v>1678861.6258680003</v>
      </c>
      <c r="T7" s="139">
        <f>W7*100/G7</f>
        <v>-15.371160642682723</v>
      </c>
      <c r="U7" s="140">
        <f>X7*100/H7</f>
        <v>-33.333333333333336</v>
      </c>
      <c r="V7" s="140">
        <f>Y7*100/J7</f>
        <v>26.94325903597591</v>
      </c>
      <c r="W7" s="544">
        <f>P7-G7</f>
        <v>-609864.2482639994</v>
      </c>
      <c r="X7" s="545">
        <f>Q7-H7</f>
        <v>-1</v>
      </c>
      <c r="Y7" s="545">
        <f>S7-J7</f>
        <v>356332.4592013336</v>
      </c>
      <c r="Z7" s="65"/>
      <c r="AA7" s="144"/>
      <c r="AB7" s="144"/>
      <c r="AC7" s="144"/>
      <c r="AD7" s="144"/>
      <c r="AE7" s="144"/>
    </row>
    <row r="8" spans="2:27" ht="18.75">
      <c r="B8" s="247"/>
      <c r="C8" s="248"/>
      <c r="D8" s="248"/>
      <c r="E8" s="248"/>
      <c r="F8" s="248"/>
      <c r="G8" s="248"/>
      <c r="H8" s="249"/>
      <c r="I8" s="250"/>
      <c r="J8" s="251"/>
      <c r="K8" s="247"/>
      <c r="L8" s="248"/>
      <c r="M8" s="248"/>
      <c r="N8" s="248"/>
      <c r="O8" s="248"/>
      <c r="P8" s="248"/>
      <c r="Q8" s="249"/>
      <c r="R8" s="250"/>
      <c r="S8" s="251"/>
      <c r="T8" s="252"/>
      <c r="U8" s="252"/>
      <c r="V8" s="252"/>
      <c r="W8" s="553"/>
      <c r="X8" s="553"/>
      <c r="Y8" s="553"/>
      <c r="Z8" s="169"/>
      <c r="AA8" s="170"/>
    </row>
    <row r="9" spans="2:27" ht="18.75">
      <c r="B9" s="253" t="s">
        <v>168</v>
      </c>
      <c r="C9" s="253"/>
      <c r="D9" s="254"/>
      <c r="E9" s="255"/>
      <c r="F9" s="256"/>
      <c r="G9" s="257"/>
      <c r="H9" s="253"/>
      <c r="I9" s="248"/>
      <c r="N9" s="248"/>
      <c r="O9" s="248"/>
      <c r="P9" s="248"/>
      <c r="Q9" s="249"/>
      <c r="R9" s="250"/>
      <c r="S9" s="251"/>
      <c r="T9" s="252"/>
      <c r="U9" s="252"/>
      <c r="V9" s="252"/>
      <c r="W9" s="553"/>
      <c r="X9" s="553"/>
      <c r="Y9" s="553"/>
      <c r="Z9" s="169"/>
      <c r="AA9" s="170"/>
    </row>
    <row r="10" spans="2:27" ht="18.75">
      <c r="B10" s="253" t="s">
        <v>169</v>
      </c>
      <c r="C10" s="253"/>
      <c r="D10" s="254"/>
      <c r="E10" s="255"/>
      <c r="F10" s="256"/>
      <c r="G10" s="257"/>
      <c r="H10" s="253"/>
      <c r="I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9" t="s">
        <v>170</v>
      </c>
      <c r="C11" s="260"/>
      <c r="D11" s="260"/>
      <c r="E11" s="260"/>
      <c r="F11" s="260"/>
      <c r="G11" s="260"/>
      <c r="H11" s="248"/>
      <c r="I11" s="248"/>
      <c r="J11" s="248"/>
      <c r="K11" s="247"/>
      <c r="L11" s="248"/>
      <c r="M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24" customHeight="1">
      <c r="B12" s="757"/>
      <c r="C12" s="758" t="s">
        <v>141</v>
      </c>
      <c r="D12" s="262"/>
      <c r="E12" s="262"/>
      <c r="F12" s="262"/>
      <c r="G12" s="262"/>
      <c r="H12" s="263"/>
      <c r="I12" s="264"/>
      <c r="J12" s="265"/>
      <c r="K12" s="266"/>
      <c r="L12" s="262"/>
      <c r="M12" s="262"/>
      <c r="N12" s="262"/>
      <c r="O12" s="262"/>
      <c r="P12" s="262"/>
      <c r="Q12" s="263"/>
      <c r="R12" s="264"/>
      <c r="S12" s="265"/>
      <c r="T12" s="267"/>
      <c r="U12" s="267"/>
      <c r="V12" s="267"/>
      <c r="W12" s="553"/>
      <c r="X12" s="553"/>
      <c r="Y12" s="553"/>
      <c r="Z12" s="169"/>
      <c r="AA12" s="170"/>
    </row>
    <row r="13" spans="2:27" ht="18.75">
      <c r="B13" s="757"/>
      <c r="C13" s="758"/>
      <c r="D13" s="248"/>
      <c r="E13" s="248"/>
      <c r="F13" s="248"/>
      <c r="G13" s="248"/>
      <c r="H13" s="249"/>
      <c r="I13" s="250"/>
      <c r="J13" s="251"/>
      <c r="K13" s="247"/>
      <c r="L13" s="248"/>
      <c r="M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22.5" customHeight="1">
      <c r="B14" s="757"/>
      <c r="C14" s="758" t="s">
        <v>141</v>
      </c>
      <c r="D14" s="248"/>
      <c r="E14" s="248"/>
      <c r="F14" s="248"/>
      <c r="G14" s="248"/>
      <c r="H14" s="249"/>
      <c r="I14" s="250"/>
      <c r="J14" s="251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18.75">
      <c r="B15" s="757"/>
      <c r="C15" s="758"/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27.75" customHeight="1">
      <c r="B16" s="757"/>
      <c r="C16" s="758" t="s">
        <v>141</v>
      </c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18.75">
      <c r="B17" s="757"/>
      <c r="C17" s="758"/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68"/>
      <c r="U17" s="268"/>
      <c r="V17" s="268"/>
      <c r="W17" s="554"/>
      <c r="X17" s="554"/>
      <c r="Y17" s="554"/>
      <c r="Z17" s="169"/>
      <c r="AA17" s="170"/>
    </row>
    <row r="18" spans="2:27" ht="38.25" customHeight="1">
      <c r="B18" s="269"/>
      <c r="C18" s="261" t="s">
        <v>141</v>
      </c>
      <c r="D18" s="262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68"/>
      <c r="U18" s="268"/>
      <c r="V18" s="268"/>
      <c r="W18" s="554"/>
      <c r="X18" s="554"/>
      <c r="Y18" s="554"/>
      <c r="Z18" s="169"/>
      <c r="AA18" s="170"/>
    </row>
    <row r="19" spans="2:27" ht="24" customHeight="1">
      <c r="B19" s="757"/>
      <c r="C19" s="758" t="s">
        <v>141</v>
      </c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18.75">
      <c r="B20" s="757"/>
      <c r="C20" s="758"/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21" customHeight="1">
      <c r="B21" s="757"/>
      <c r="C21" s="758" t="s">
        <v>141</v>
      </c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18.75">
      <c r="B22" s="757"/>
      <c r="C22" s="758"/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27.75" customHeight="1">
      <c r="B23" s="757"/>
      <c r="C23" s="758" t="s">
        <v>141</v>
      </c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18.75">
      <c r="B24" s="757"/>
      <c r="C24" s="758"/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28.5" customHeight="1">
      <c r="B25" s="757"/>
      <c r="C25" s="758" t="s">
        <v>141</v>
      </c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18.75">
      <c r="B26" s="757"/>
      <c r="C26" s="758"/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18.75">
      <c r="B27" s="757"/>
      <c r="C27" s="758"/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30" customHeight="1">
      <c r="B28" s="757"/>
      <c r="C28" s="758" t="s">
        <v>141</v>
      </c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18.75">
      <c r="B29" s="757"/>
      <c r="C29" s="758"/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30" customHeight="1">
      <c r="B30" s="757"/>
      <c r="C30" s="758" t="s">
        <v>141</v>
      </c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23.25" customHeight="1">
      <c r="B31" s="757"/>
      <c r="C31" s="758"/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25.5" customHeight="1">
      <c r="B32" s="757"/>
      <c r="C32" s="758" t="s">
        <v>141</v>
      </c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18.75">
      <c r="B33" s="757"/>
      <c r="C33" s="758"/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25.5" customHeight="1">
      <c r="B34" s="757"/>
      <c r="C34" s="758" t="s">
        <v>141</v>
      </c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18.75">
      <c r="B35" s="757"/>
      <c r="C35" s="758"/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9"/>
      <c r="C36" s="758" t="s">
        <v>141</v>
      </c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9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60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60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59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59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496"/>
      <c r="C48" s="261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7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7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</sheetData>
  <sheetProtection/>
  <mergeCells count="32">
    <mergeCell ref="T1:V1"/>
    <mergeCell ref="T2:V2"/>
    <mergeCell ref="B12:B13"/>
    <mergeCell ref="C12:C13"/>
    <mergeCell ref="B14:B15"/>
    <mergeCell ref="C14:C15"/>
    <mergeCell ref="B16:B17"/>
    <mergeCell ref="C16:C17"/>
    <mergeCell ref="B19:B20"/>
    <mergeCell ref="C19:C20"/>
    <mergeCell ref="B21:B22"/>
    <mergeCell ref="C21:C22"/>
    <mergeCell ref="B23:B24"/>
    <mergeCell ref="C23:C24"/>
    <mergeCell ref="B25:B27"/>
    <mergeCell ref="C25:C27"/>
    <mergeCell ref="B28:B29"/>
    <mergeCell ref="C28:C29"/>
    <mergeCell ref="B30:B31"/>
    <mergeCell ref="C30:C31"/>
    <mergeCell ref="B32:B33"/>
    <mergeCell ref="C32:C33"/>
    <mergeCell ref="B34:B35"/>
    <mergeCell ref="C34:C35"/>
    <mergeCell ref="B49:B50"/>
    <mergeCell ref="C49:C50"/>
    <mergeCell ref="B36:B42"/>
    <mergeCell ref="C36:C42"/>
    <mergeCell ref="B43:B45"/>
    <mergeCell ref="C43:C45"/>
    <mergeCell ref="B46:B47"/>
    <mergeCell ref="C46:C4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AE49"/>
  <sheetViews>
    <sheetView zoomScalePageLayoutView="0" workbookViewId="0" topLeftCell="A1">
      <selection activeCell="A7" sqref="A7:IV48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18.75">
      <c r="B4" s="150" t="s">
        <v>98</v>
      </c>
      <c r="C4" s="152"/>
      <c r="D4" s="152"/>
      <c r="E4" s="152"/>
      <c r="F4" s="152"/>
      <c r="G4" s="153"/>
      <c r="H4" s="154"/>
      <c r="I4" s="155"/>
      <c r="J4" s="153"/>
      <c r="K4" s="150" t="s">
        <v>98</v>
      </c>
      <c r="L4" s="152"/>
      <c r="M4" s="152"/>
      <c r="N4" s="152"/>
      <c r="O4" s="152"/>
      <c r="P4" s="153"/>
      <c r="Q4" s="154"/>
      <c r="R4" s="155"/>
      <c r="S4" s="153"/>
      <c r="T4" s="156"/>
      <c r="U4" s="156"/>
      <c r="V4" s="156"/>
      <c r="W4" s="544"/>
      <c r="X4" s="545"/>
      <c r="Y4" s="545"/>
      <c r="Z4" s="65"/>
      <c r="AA4" s="66"/>
    </row>
    <row r="5" spans="2:31" ht="18.75">
      <c r="B5" s="157" t="s">
        <v>160</v>
      </c>
      <c r="C5" s="158">
        <f>SUM(C6)</f>
        <v>5925141.26</v>
      </c>
      <c r="D5" s="158">
        <f>SUM(D6)</f>
        <v>9623.58</v>
      </c>
      <c r="E5" s="158">
        <f>SUM(E6)</f>
        <v>303473.33</v>
      </c>
      <c r="F5" s="158">
        <f>SUM(F6)</f>
        <v>128832.92</v>
      </c>
      <c r="G5" s="158">
        <f>SUM(G6)</f>
        <v>6367071.08</v>
      </c>
      <c r="H5" s="159"/>
      <c r="I5" s="86"/>
      <c r="J5" s="86"/>
      <c r="K5" s="157" t="s">
        <v>160</v>
      </c>
      <c r="L5" s="158">
        <f>SUM(L6)</f>
        <v>6124708.94</v>
      </c>
      <c r="M5" s="158">
        <f>SUM(M6)</f>
        <v>10795.92</v>
      </c>
      <c r="N5" s="158">
        <f>SUM(N6)</f>
        <v>415025.3</v>
      </c>
      <c r="O5" s="158">
        <f>SUM(O6)</f>
        <v>197338.86</v>
      </c>
      <c r="P5" s="158">
        <f>SUM(P6)</f>
        <v>6747869.0200000005</v>
      </c>
      <c r="Q5" s="159"/>
      <c r="R5" s="86"/>
      <c r="S5" s="86"/>
      <c r="T5" s="73"/>
      <c r="U5" s="73"/>
      <c r="V5" s="15"/>
      <c r="W5" s="544"/>
      <c r="X5" s="545"/>
      <c r="Y5" s="545"/>
      <c r="Z5" s="65"/>
      <c r="AA5" s="1"/>
      <c r="AB5" s="81"/>
      <c r="AC5" s="81"/>
      <c r="AD5" s="81"/>
      <c r="AE5" s="81"/>
    </row>
    <row r="6" spans="2:27" ht="37.5">
      <c r="B6" s="87" t="s">
        <v>253</v>
      </c>
      <c r="C6" s="160">
        <v>5925141.26</v>
      </c>
      <c r="D6" s="161">
        <v>9623.58</v>
      </c>
      <c r="E6" s="161">
        <v>303473.33</v>
      </c>
      <c r="F6" s="162">
        <v>128832.92</v>
      </c>
      <c r="G6" s="153">
        <v>6367071.08</v>
      </c>
      <c r="H6" s="88">
        <v>1</v>
      </c>
      <c r="I6" s="163" t="s">
        <v>2</v>
      </c>
      <c r="J6" s="505">
        <f>G6/H6</f>
        <v>6367071.08</v>
      </c>
      <c r="K6" s="87" t="s">
        <v>107</v>
      </c>
      <c r="L6" s="160">
        <v>6124708.94</v>
      </c>
      <c r="M6" s="161">
        <v>10795.92</v>
      </c>
      <c r="N6" s="161">
        <v>415025.3</v>
      </c>
      <c r="O6" s="162">
        <v>197338.86</v>
      </c>
      <c r="P6" s="153">
        <v>6747869.0200000005</v>
      </c>
      <c r="Q6" s="88">
        <v>1</v>
      </c>
      <c r="R6" s="163" t="s">
        <v>2</v>
      </c>
      <c r="S6" s="505">
        <v>6747869.0200000005</v>
      </c>
      <c r="T6" s="73">
        <f>W6*100/G6</f>
        <v>5.980739577356822</v>
      </c>
      <c r="U6" s="73">
        <f>X6*100/H6</f>
        <v>0</v>
      </c>
      <c r="V6" s="73">
        <f>Y6*100/J6</f>
        <v>5.980739577356822</v>
      </c>
      <c r="W6" s="544">
        <f>P6-G6</f>
        <v>380797.9400000004</v>
      </c>
      <c r="X6" s="545">
        <f>Q6-H6</f>
        <v>0</v>
      </c>
      <c r="Y6" s="545">
        <f>S6-J6</f>
        <v>380797.9400000004</v>
      </c>
      <c r="Z6" s="65"/>
      <c r="AA6" s="66"/>
    </row>
    <row r="7" spans="2:27" ht="18.75">
      <c r="B7" s="247"/>
      <c r="C7" s="248"/>
      <c r="D7" s="248"/>
      <c r="E7" s="248"/>
      <c r="F7" s="248"/>
      <c r="G7" s="248"/>
      <c r="H7" s="249"/>
      <c r="I7" s="250"/>
      <c r="J7" s="251"/>
      <c r="K7" s="247"/>
      <c r="L7" s="248"/>
      <c r="M7" s="248"/>
      <c r="N7" s="248"/>
      <c r="O7" s="248"/>
      <c r="P7" s="248"/>
      <c r="Q7" s="249"/>
      <c r="R7" s="250"/>
      <c r="S7" s="251"/>
      <c r="T7" s="252"/>
      <c r="U7" s="252"/>
      <c r="V7" s="252"/>
      <c r="W7" s="553"/>
      <c r="X7" s="553"/>
      <c r="Y7" s="553"/>
      <c r="Z7" s="169"/>
      <c r="AA7" s="170"/>
    </row>
    <row r="8" spans="2:27" ht="18.75">
      <c r="B8" s="253" t="s">
        <v>168</v>
      </c>
      <c r="C8" s="253"/>
      <c r="D8" s="254"/>
      <c r="E8" s="255"/>
      <c r="F8" s="256"/>
      <c r="G8" s="257"/>
      <c r="H8" s="253"/>
      <c r="I8" s="248"/>
      <c r="N8" s="248"/>
      <c r="O8" s="248"/>
      <c r="P8" s="248"/>
      <c r="Q8" s="249"/>
      <c r="R8" s="250"/>
      <c r="S8" s="251"/>
      <c r="T8" s="252"/>
      <c r="U8" s="252"/>
      <c r="V8" s="252"/>
      <c r="W8" s="553"/>
      <c r="X8" s="553"/>
      <c r="Y8" s="553"/>
      <c r="Z8" s="169"/>
      <c r="AA8" s="170"/>
    </row>
    <row r="9" spans="2:27" ht="18.75">
      <c r="B9" s="253" t="s">
        <v>169</v>
      </c>
      <c r="C9" s="253"/>
      <c r="D9" s="254"/>
      <c r="E9" s="255"/>
      <c r="F9" s="256"/>
      <c r="G9" s="257"/>
      <c r="H9" s="253"/>
      <c r="I9" s="248"/>
      <c r="N9" s="248"/>
      <c r="O9" s="248"/>
      <c r="P9" s="248"/>
      <c r="Q9" s="249"/>
      <c r="R9" s="250"/>
      <c r="S9" s="251"/>
      <c r="T9" s="252"/>
      <c r="U9" s="252"/>
      <c r="V9" s="252"/>
      <c r="W9" s="553"/>
      <c r="X9" s="553"/>
      <c r="Y9" s="553"/>
      <c r="Z9" s="169"/>
      <c r="AA9" s="170"/>
    </row>
    <row r="10" spans="2:27" ht="18.75">
      <c r="B10" s="259" t="s">
        <v>170</v>
      </c>
      <c r="C10" s="260"/>
      <c r="D10" s="260"/>
      <c r="E10" s="260"/>
      <c r="F10" s="260"/>
      <c r="G10" s="260"/>
      <c r="H10" s="248"/>
      <c r="I10" s="248"/>
      <c r="J10" s="248"/>
      <c r="K10" s="247"/>
      <c r="L10" s="248"/>
      <c r="M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24" customHeight="1">
      <c r="B11" s="757"/>
      <c r="C11" s="758" t="s">
        <v>141</v>
      </c>
      <c r="D11" s="262"/>
      <c r="E11" s="262"/>
      <c r="F11" s="262"/>
      <c r="G11" s="262"/>
      <c r="H11" s="263"/>
      <c r="I11" s="264"/>
      <c r="J11" s="265"/>
      <c r="K11" s="266"/>
      <c r="L11" s="262"/>
      <c r="M11" s="262"/>
      <c r="N11" s="262"/>
      <c r="O11" s="262"/>
      <c r="P11" s="262"/>
      <c r="Q11" s="263"/>
      <c r="R11" s="264"/>
      <c r="S11" s="265"/>
      <c r="T11" s="267"/>
      <c r="U11" s="267"/>
      <c r="V11" s="267"/>
      <c r="W11" s="553"/>
      <c r="X11" s="553"/>
      <c r="Y11" s="553"/>
      <c r="Z11" s="169"/>
      <c r="AA11" s="170"/>
    </row>
    <row r="12" spans="2:27" ht="18.75">
      <c r="B12" s="757"/>
      <c r="C12" s="758"/>
      <c r="D12" s="248"/>
      <c r="E12" s="248"/>
      <c r="F12" s="248"/>
      <c r="G12" s="248"/>
      <c r="H12" s="249"/>
      <c r="I12" s="250"/>
      <c r="J12" s="251"/>
      <c r="K12" s="247"/>
      <c r="L12" s="248"/>
      <c r="M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22.5" customHeight="1">
      <c r="B13" s="757"/>
      <c r="C13" s="758" t="s">
        <v>141</v>
      </c>
      <c r="D13" s="248"/>
      <c r="E13" s="248"/>
      <c r="F13" s="248"/>
      <c r="G13" s="248"/>
      <c r="H13" s="249"/>
      <c r="I13" s="250"/>
      <c r="J13" s="251"/>
      <c r="K13" s="247"/>
      <c r="L13" s="248"/>
      <c r="M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18.75">
      <c r="B14" s="757"/>
      <c r="C14" s="758"/>
      <c r="D14" s="248"/>
      <c r="E14" s="248"/>
      <c r="F14" s="248"/>
      <c r="G14" s="248"/>
      <c r="H14" s="249"/>
      <c r="I14" s="250"/>
      <c r="J14" s="251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27.75" customHeight="1">
      <c r="B15" s="757"/>
      <c r="C15" s="758" t="s">
        <v>141</v>
      </c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18.75">
      <c r="B16" s="757"/>
      <c r="C16" s="758"/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68"/>
      <c r="U16" s="268"/>
      <c r="V16" s="268"/>
      <c r="W16" s="554"/>
      <c r="X16" s="554"/>
      <c r="Y16" s="554"/>
      <c r="Z16" s="169"/>
      <c r="AA16" s="170"/>
    </row>
    <row r="17" spans="2:27" ht="38.25" customHeight="1">
      <c r="B17" s="269"/>
      <c r="C17" s="261" t="s">
        <v>141</v>
      </c>
      <c r="D17" s="262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68"/>
      <c r="U17" s="268"/>
      <c r="V17" s="268"/>
      <c r="W17" s="554"/>
      <c r="X17" s="554"/>
      <c r="Y17" s="554"/>
      <c r="Z17" s="169"/>
      <c r="AA17" s="170"/>
    </row>
    <row r="18" spans="2:27" ht="24" customHeight="1">
      <c r="B18" s="757"/>
      <c r="C18" s="758" t="s">
        <v>141</v>
      </c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68"/>
      <c r="U18" s="268"/>
      <c r="V18" s="268"/>
      <c r="W18" s="554"/>
      <c r="X18" s="554"/>
      <c r="Y18" s="554"/>
      <c r="Z18" s="169"/>
      <c r="AA18" s="170"/>
    </row>
    <row r="19" spans="2:27" ht="18.75">
      <c r="B19" s="757"/>
      <c r="C19" s="758"/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21" customHeight="1">
      <c r="B20" s="757"/>
      <c r="C20" s="758" t="s">
        <v>141</v>
      </c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18.75">
      <c r="B21" s="757"/>
      <c r="C21" s="758"/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27.75" customHeight="1">
      <c r="B22" s="757"/>
      <c r="C22" s="758" t="s">
        <v>141</v>
      </c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18.75">
      <c r="B23" s="757"/>
      <c r="C23" s="758"/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28.5" customHeight="1">
      <c r="B24" s="757"/>
      <c r="C24" s="758" t="s">
        <v>141</v>
      </c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18.75">
      <c r="B25" s="757"/>
      <c r="C25" s="758"/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18.75">
      <c r="B26" s="757"/>
      <c r="C26" s="758"/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30" customHeight="1">
      <c r="B27" s="757"/>
      <c r="C27" s="758" t="s">
        <v>141</v>
      </c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30" customHeight="1">
      <c r="B29" s="757"/>
      <c r="C29" s="758" t="s">
        <v>141</v>
      </c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23.25" customHeight="1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25.5" customHeight="1">
      <c r="B31" s="757"/>
      <c r="C31" s="758" t="s">
        <v>141</v>
      </c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18.75">
      <c r="B32" s="757"/>
      <c r="C32" s="758"/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25.5" customHeight="1">
      <c r="B33" s="757"/>
      <c r="C33" s="758" t="s">
        <v>141</v>
      </c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18.75">
      <c r="B34" s="757"/>
      <c r="C34" s="758"/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18.75">
      <c r="B35" s="759"/>
      <c r="C35" s="758" t="s">
        <v>141</v>
      </c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9"/>
      <c r="C36" s="758"/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9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60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60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60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59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59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496"/>
      <c r="C47" s="261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57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7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</sheetData>
  <sheetProtection/>
  <mergeCells count="32">
    <mergeCell ref="T1:V1"/>
    <mergeCell ref="T2:V2"/>
    <mergeCell ref="B11:B12"/>
    <mergeCell ref="C11:C12"/>
    <mergeCell ref="B13:B14"/>
    <mergeCell ref="C13:C14"/>
    <mergeCell ref="B15:B16"/>
    <mergeCell ref="C15:C16"/>
    <mergeCell ref="B18:B19"/>
    <mergeCell ref="C18:C19"/>
    <mergeCell ref="B20:B21"/>
    <mergeCell ref="C20:C21"/>
    <mergeCell ref="B22:B23"/>
    <mergeCell ref="C22:C23"/>
    <mergeCell ref="B24:B26"/>
    <mergeCell ref="C24:C26"/>
    <mergeCell ref="B27:B28"/>
    <mergeCell ref="C27:C28"/>
    <mergeCell ref="B29:B30"/>
    <mergeCell ref="C29:C30"/>
    <mergeCell ref="B31:B32"/>
    <mergeCell ref="C31:C32"/>
    <mergeCell ref="B33:B34"/>
    <mergeCell ref="C33:C34"/>
    <mergeCell ref="B48:B49"/>
    <mergeCell ref="C48:C49"/>
    <mergeCell ref="B35:B41"/>
    <mergeCell ref="C35:C41"/>
    <mergeCell ref="B42:B44"/>
    <mergeCell ref="C42:C44"/>
    <mergeCell ref="B45:B46"/>
    <mergeCell ref="C45:C4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0"/>
  <sheetViews>
    <sheetView zoomScalePageLayoutView="0" workbookViewId="0" topLeftCell="A1">
      <selection activeCell="H17" sqref="H17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18.75">
      <c r="B4" s="150" t="s">
        <v>98</v>
      </c>
      <c r="C4" s="152"/>
      <c r="D4" s="152"/>
      <c r="E4" s="152"/>
      <c r="F4" s="152"/>
      <c r="G4" s="153"/>
      <c r="H4" s="154"/>
      <c r="I4" s="155"/>
      <c r="J4" s="153"/>
      <c r="K4" s="150" t="s">
        <v>98</v>
      </c>
      <c r="L4" s="152"/>
      <c r="M4" s="152"/>
      <c r="N4" s="152"/>
      <c r="O4" s="152"/>
      <c r="P4" s="153"/>
      <c r="Q4" s="154"/>
      <c r="R4" s="155"/>
      <c r="S4" s="153"/>
      <c r="T4" s="156"/>
      <c r="U4" s="156"/>
      <c r="V4" s="156"/>
      <c r="W4" s="544"/>
      <c r="X4" s="545"/>
      <c r="Y4" s="545"/>
      <c r="Z4" s="65"/>
      <c r="AA4" s="66"/>
    </row>
    <row r="5" spans="2:31" ht="18.75">
      <c r="B5" s="164" t="s">
        <v>161</v>
      </c>
      <c r="C5" s="158">
        <f>SUM(C6)</f>
        <v>5331646.25</v>
      </c>
      <c r="D5" s="158">
        <f>SUM(D6)</f>
        <v>12029.47</v>
      </c>
      <c r="E5" s="158">
        <f>SUM(E6)</f>
        <v>392197.09</v>
      </c>
      <c r="F5" s="158">
        <f>SUM(F6)</f>
        <v>163240.78</v>
      </c>
      <c r="G5" s="158">
        <f>SUM(C5:F5)</f>
        <v>5899113.59</v>
      </c>
      <c r="H5" s="159"/>
      <c r="I5" s="86"/>
      <c r="J5" s="86"/>
      <c r="K5" s="164" t="s">
        <v>161</v>
      </c>
      <c r="L5" s="158">
        <f>SUM(L6)</f>
        <v>4525712.36</v>
      </c>
      <c r="M5" s="158">
        <f>SUM(M6)</f>
        <v>8636.73</v>
      </c>
      <c r="N5" s="158">
        <f>SUM(N6)</f>
        <v>387868.25</v>
      </c>
      <c r="O5" s="158">
        <f>SUM(O6)</f>
        <v>213913.06</v>
      </c>
      <c r="P5" s="158">
        <f>SUM(L5:O5)</f>
        <v>5136130.4</v>
      </c>
      <c r="Q5" s="159"/>
      <c r="R5" s="86"/>
      <c r="S5" s="86"/>
      <c r="T5" s="73"/>
      <c r="U5" s="73"/>
      <c r="V5" s="15"/>
      <c r="W5" s="544"/>
      <c r="X5" s="545"/>
      <c r="Y5" s="545"/>
      <c r="Z5" s="65"/>
      <c r="AA5" s="1"/>
      <c r="AB5" s="81"/>
      <c r="AC5" s="81"/>
      <c r="AD5" s="81"/>
      <c r="AE5" s="81"/>
    </row>
    <row r="6" spans="2:27" ht="18.75">
      <c r="B6" s="87" t="s">
        <v>254</v>
      </c>
      <c r="C6" s="49">
        <v>5331646.25</v>
      </c>
      <c r="D6" s="49">
        <v>12029.47</v>
      </c>
      <c r="E6" s="49">
        <v>392197.09</v>
      </c>
      <c r="F6" s="49">
        <v>163240.78</v>
      </c>
      <c r="G6" s="49">
        <v>5899113.6</v>
      </c>
      <c r="H6" s="118">
        <v>24</v>
      </c>
      <c r="I6" s="163" t="s">
        <v>21</v>
      </c>
      <c r="J6" s="120">
        <f>G6/H6</f>
        <v>245796.4</v>
      </c>
      <c r="K6" s="87" t="s">
        <v>108</v>
      </c>
      <c r="L6" s="49">
        <v>4525712.36</v>
      </c>
      <c r="M6" s="49">
        <v>8636.73</v>
      </c>
      <c r="N6" s="49">
        <v>387868.25</v>
      </c>
      <c r="O6" s="49">
        <v>213913.06</v>
      </c>
      <c r="P6" s="49">
        <v>5136130.4</v>
      </c>
      <c r="Q6" s="118">
        <v>32</v>
      </c>
      <c r="R6" s="163" t="s">
        <v>21</v>
      </c>
      <c r="S6" s="49">
        <v>160504.075</v>
      </c>
      <c r="T6" s="73">
        <f>W6*100/G6</f>
        <v>-12.933861792388594</v>
      </c>
      <c r="U6" s="73">
        <f>X6*100/H6</f>
        <v>33.333333333333336</v>
      </c>
      <c r="V6" s="15">
        <f>Y6*100/J6</f>
        <v>-34.70039634429145</v>
      </c>
      <c r="W6" s="544">
        <f>P6-G6</f>
        <v>-762983.1999999993</v>
      </c>
      <c r="X6" s="545">
        <f>Q6-H6</f>
        <v>8</v>
      </c>
      <c r="Y6" s="545">
        <f>S6-J6</f>
        <v>-85292.32499999998</v>
      </c>
      <c r="Z6" s="65"/>
      <c r="AA6" s="66"/>
    </row>
    <row r="7" spans="2:27" ht="18.75">
      <c r="B7" s="733"/>
      <c r="C7" s="734"/>
      <c r="D7" s="734"/>
      <c r="E7" s="734"/>
      <c r="F7" s="734"/>
      <c r="G7" s="734"/>
      <c r="H7" s="735"/>
      <c r="I7" s="736"/>
      <c r="J7" s="737"/>
      <c r="K7" s="733"/>
      <c r="L7" s="734"/>
      <c r="M7" s="734"/>
      <c r="N7" s="734"/>
      <c r="O7" s="734"/>
      <c r="P7" s="734"/>
      <c r="Q7" s="735"/>
      <c r="R7" s="736"/>
      <c r="S7" s="724"/>
      <c r="T7" s="728"/>
      <c r="U7" s="728"/>
      <c r="V7" s="729"/>
      <c r="W7" s="544"/>
      <c r="X7" s="545"/>
      <c r="Y7" s="545"/>
      <c r="Z7" s="65"/>
      <c r="AA7" s="66"/>
    </row>
    <row r="8" spans="2:27" ht="18.75">
      <c r="B8" s="247"/>
      <c r="C8" s="248"/>
      <c r="D8" s="248"/>
      <c r="E8" s="248"/>
      <c r="F8" s="248"/>
      <c r="G8" s="248"/>
      <c r="H8" s="249"/>
      <c r="I8" s="250"/>
      <c r="J8" s="251"/>
      <c r="K8" s="247"/>
      <c r="L8" s="248"/>
      <c r="M8" s="248"/>
      <c r="N8" s="248"/>
      <c r="O8" s="248"/>
      <c r="P8" s="248"/>
      <c r="Q8" s="249"/>
      <c r="R8" s="250"/>
      <c r="S8" s="251"/>
      <c r="T8" s="252"/>
      <c r="U8" s="252"/>
      <c r="V8" s="252"/>
      <c r="W8" s="553"/>
      <c r="X8" s="553"/>
      <c r="Y8" s="553"/>
      <c r="Z8" s="169"/>
      <c r="AA8" s="170"/>
    </row>
    <row r="9" spans="2:27" ht="18.75">
      <c r="B9" s="253" t="s">
        <v>168</v>
      </c>
      <c r="C9" s="253"/>
      <c r="D9" s="254"/>
      <c r="E9" s="255"/>
      <c r="F9" s="256"/>
      <c r="G9" s="257"/>
      <c r="H9" s="253"/>
      <c r="I9" s="248"/>
      <c r="N9" s="248"/>
      <c r="O9" s="248"/>
      <c r="P9" s="248"/>
      <c r="Q9" s="249"/>
      <c r="R9" s="250"/>
      <c r="S9" s="251"/>
      <c r="T9" s="252"/>
      <c r="U9" s="252"/>
      <c r="V9" s="252"/>
      <c r="W9" s="553"/>
      <c r="X9" s="553"/>
      <c r="Y9" s="553"/>
      <c r="Z9" s="169"/>
      <c r="AA9" s="170"/>
    </row>
    <row r="10" spans="2:27" ht="18.75">
      <c r="B10" s="253" t="s">
        <v>169</v>
      </c>
      <c r="C10" s="253"/>
      <c r="D10" s="254"/>
      <c r="E10" s="255"/>
      <c r="F10" s="256"/>
      <c r="G10" s="257"/>
      <c r="H10" s="253"/>
      <c r="I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9" t="s">
        <v>170</v>
      </c>
      <c r="C11" s="260"/>
      <c r="D11" s="260"/>
      <c r="E11" s="260"/>
      <c r="F11" s="260"/>
      <c r="G11" s="260"/>
      <c r="H11" s="248"/>
      <c r="I11" s="248"/>
      <c r="J11" s="248"/>
      <c r="K11" s="247"/>
      <c r="L11" s="248"/>
      <c r="M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24" customHeight="1">
      <c r="B12" s="757"/>
      <c r="C12" s="758" t="s">
        <v>141</v>
      </c>
      <c r="D12" s="262"/>
      <c r="E12" s="262"/>
      <c r="F12" s="262"/>
      <c r="G12" s="262"/>
      <c r="H12" s="263"/>
      <c r="I12" s="264"/>
      <c r="J12" s="265"/>
      <c r="K12" s="266"/>
      <c r="L12" s="262"/>
      <c r="M12" s="262"/>
      <c r="N12" s="262"/>
      <c r="O12" s="262"/>
      <c r="P12" s="262"/>
      <c r="Q12" s="263"/>
      <c r="R12" s="264"/>
      <c r="S12" s="265"/>
      <c r="T12" s="267"/>
      <c r="U12" s="267"/>
      <c r="V12" s="267"/>
      <c r="W12" s="553"/>
      <c r="X12" s="553"/>
      <c r="Y12" s="553"/>
      <c r="Z12" s="169"/>
      <c r="AA12" s="170"/>
    </row>
    <row r="13" spans="2:27" ht="18.75">
      <c r="B13" s="757"/>
      <c r="C13" s="758"/>
      <c r="D13" s="248"/>
      <c r="E13" s="248"/>
      <c r="F13" s="248"/>
      <c r="G13" s="248"/>
      <c r="H13" s="249"/>
      <c r="I13" s="250"/>
      <c r="J13" s="251"/>
      <c r="K13" s="247"/>
      <c r="L13" s="248"/>
      <c r="M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22.5" customHeight="1">
      <c r="B14" s="757"/>
      <c r="C14" s="758" t="s">
        <v>141</v>
      </c>
      <c r="D14" s="248"/>
      <c r="E14" s="248"/>
      <c r="F14" s="248"/>
      <c r="G14" s="248"/>
      <c r="H14" s="249"/>
      <c r="I14" s="250"/>
      <c r="J14" s="251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18.75">
      <c r="B15" s="757"/>
      <c r="C15" s="758"/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27.75" customHeight="1">
      <c r="B16" s="757"/>
      <c r="C16" s="758" t="s">
        <v>141</v>
      </c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18.75">
      <c r="B17" s="757"/>
      <c r="C17" s="758"/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68"/>
      <c r="U17" s="268"/>
      <c r="V17" s="268"/>
      <c r="W17" s="554"/>
      <c r="X17" s="554"/>
      <c r="Y17" s="554"/>
      <c r="Z17" s="169"/>
      <c r="AA17" s="170"/>
    </row>
    <row r="18" spans="2:27" ht="38.25" customHeight="1">
      <c r="B18" s="269"/>
      <c r="C18" s="261" t="s">
        <v>141</v>
      </c>
      <c r="D18" s="262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68"/>
      <c r="U18" s="268"/>
      <c r="V18" s="268"/>
      <c r="W18" s="554"/>
      <c r="X18" s="554"/>
      <c r="Y18" s="554"/>
      <c r="Z18" s="169"/>
      <c r="AA18" s="170"/>
    </row>
    <row r="19" spans="2:27" ht="24" customHeight="1">
      <c r="B19" s="757"/>
      <c r="C19" s="758" t="s">
        <v>141</v>
      </c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18.75">
      <c r="B20" s="757"/>
      <c r="C20" s="758"/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21" customHeight="1">
      <c r="B21" s="757"/>
      <c r="C21" s="758" t="s">
        <v>141</v>
      </c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18.75">
      <c r="B22" s="757"/>
      <c r="C22" s="758"/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27.75" customHeight="1">
      <c r="B23" s="757"/>
      <c r="C23" s="758" t="s">
        <v>141</v>
      </c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18.75">
      <c r="B24" s="757"/>
      <c r="C24" s="758"/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28.5" customHeight="1">
      <c r="B25" s="757"/>
      <c r="C25" s="758" t="s">
        <v>141</v>
      </c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18.75">
      <c r="B26" s="757"/>
      <c r="C26" s="758"/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18.75">
      <c r="B27" s="757"/>
      <c r="C27" s="758"/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30" customHeight="1">
      <c r="B28" s="757"/>
      <c r="C28" s="758" t="s">
        <v>141</v>
      </c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18.75">
      <c r="B29" s="757"/>
      <c r="C29" s="758"/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30" customHeight="1">
      <c r="B30" s="757"/>
      <c r="C30" s="758" t="s">
        <v>141</v>
      </c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23.25" customHeight="1">
      <c r="B31" s="757"/>
      <c r="C31" s="758"/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25.5" customHeight="1">
      <c r="B32" s="757"/>
      <c r="C32" s="758" t="s">
        <v>141</v>
      </c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18.75">
      <c r="B33" s="757"/>
      <c r="C33" s="758"/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25.5" customHeight="1">
      <c r="B34" s="757"/>
      <c r="C34" s="758" t="s">
        <v>141</v>
      </c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18.75">
      <c r="B35" s="757"/>
      <c r="C35" s="758"/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9"/>
      <c r="C36" s="758" t="s">
        <v>141</v>
      </c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9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60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60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59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59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496"/>
      <c r="C48" s="261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7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7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</sheetData>
  <sheetProtection/>
  <mergeCells count="32">
    <mergeCell ref="T1:V1"/>
    <mergeCell ref="T2:V2"/>
    <mergeCell ref="B12:B13"/>
    <mergeCell ref="C12:C13"/>
    <mergeCell ref="B14:B15"/>
    <mergeCell ref="C14:C15"/>
    <mergeCell ref="B16:B17"/>
    <mergeCell ref="C16:C17"/>
    <mergeCell ref="B19:B20"/>
    <mergeCell ref="C19:C20"/>
    <mergeCell ref="B21:B22"/>
    <mergeCell ref="C21:C22"/>
    <mergeCell ref="B23:B24"/>
    <mergeCell ref="C23:C24"/>
    <mergeCell ref="B25:B27"/>
    <mergeCell ref="C25:C27"/>
    <mergeCell ref="B28:B29"/>
    <mergeCell ref="C28:C29"/>
    <mergeCell ref="B30:B31"/>
    <mergeCell ref="C30:C31"/>
    <mergeCell ref="B32:B33"/>
    <mergeCell ref="C32:C33"/>
    <mergeCell ref="B34:B35"/>
    <mergeCell ref="C34:C35"/>
    <mergeCell ref="B49:B50"/>
    <mergeCell ref="C49:C50"/>
    <mergeCell ref="B36:B42"/>
    <mergeCell ref="C36:C42"/>
    <mergeCell ref="B43:B45"/>
    <mergeCell ref="C43:C45"/>
    <mergeCell ref="B46:B47"/>
    <mergeCell ref="C46:C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AA53"/>
  <sheetViews>
    <sheetView zoomScalePageLayoutView="0" workbookViewId="0" topLeftCell="A1">
      <selection activeCell="A11" sqref="A11:IV43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18.75">
      <c r="B4" s="150" t="s">
        <v>98</v>
      </c>
      <c r="C4" s="152"/>
      <c r="D4" s="152"/>
      <c r="E4" s="152"/>
      <c r="F4" s="152"/>
      <c r="G4" s="153"/>
      <c r="H4" s="154"/>
      <c r="I4" s="155"/>
      <c r="J4" s="153"/>
      <c r="K4" s="150" t="s">
        <v>98</v>
      </c>
      <c r="L4" s="152"/>
      <c r="M4" s="152"/>
      <c r="N4" s="152"/>
      <c r="O4" s="152"/>
      <c r="P4" s="153"/>
      <c r="Q4" s="154"/>
      <c r="R4" s="155"/>
      <c r="S4" s="153"/>
      <c r="T4" s="156"/>
      <c r="U4" s="156"/>
      <c r="V4" s="156"/>
      <c r="W4" s="544"/>
      <c r="X4" s="545"/>
      <c r="Y4" s="545"/>
      <c r="Z4" s="65"/>
      <c r="AA4" s="66"/>
    </row>
    <row r="5" spans="2:27" ht="18.75">
      <c r="B5" s="157" t="s">
        <v>225</v>
      </c>
      <c r="C5" s="730">
        <f>SUM(C6:C10)</f>
        <v>12754198.61</v>
      </c>
      <c r="D5" s="730">
        <f>SUM(D6:D10)</f>
        <v>35286.46</v>
      </c>
      <c r="E5" s="730">
        <f>SUM(E6:E10)</f>
        <v>1127594.47</v>
      </c>
      <c r="F5" s="730">
        <f>SUM(F6:F10)</f>
        <v>2689638.5</v>
      </c>
      <c r="G5" s="730">
        <f>SUM(G6:G10)</f>
        <v>16606718.010000002</v>
      </c>
      <c r="H5" s="731"/>
      <c r="I5" s="732"/>
      <c r="J5" s="732"/>
      <c r="K5" s="157" t="s">
        <v>225</v>
      </c>
      <c r="L5" s="730">
        <f>SUM(L6:L10)</f>
        <v>24815560.9</v>
      </c>
      <c r="M5" s="730">
        <f>SUM(M6:M10)</f>
        <v>25910.2</v>
      </c>
      <c r="N5" s="730">
        <f>SUM(N6:N10)</f>
        <v>7986362.190000001</v>
      </c>
      <c r="O5" s="730">
        <f>SUM(O6:O10)</f>
        <v>11203277.46</v>
      </c>
      <c r="P5" s="730">
        <f>SUM(P6:P10)</f>
        <v>44031110.74999999</v>
      </c>
      <c r="Q5" s="731"/>
      <c r="R5" s="732"/>
      <c r="S5" s="732"/>
      <c r="T5" s="156"/>
      <c r="U5" s="156"/>
      <c r="V5" s="11"/>
      <c r="W5" s="544"/>
      <c r="X5" s="545"/>
      <c r="Y5" s="545"/>
      <c r="Z5" s="65"/>
      <c r="AA5" s="66"/>
    </row>
    <row r="6" spans="2:27" ht="37.5">
      <c r="B6" s="166" t="s">
        <v>255</v>
      </c>
      <c r="C6" s="5">
        <v>1821299.56</v>
      </c>
      <c r="D6" s="5">
        <v>5038.91</v>
      </c>
      <c r="E6" s="5">
        <v>161020.49</v>
      </c>
      <c r="F6" s="5">
        <v>384080.38</v>
      </c>
      <c r="G6" s="5">
        <v>2371439.33</v>
      </c>
      <c r="H6" s="167">
        <v>201396</v>
      </c>
      <c r="I6" s="165" t="s">
        <v>99</v>
      </c>
      <c r="J6" s="4">
        <f>G6/H6</f>
        <v>11.775007100438936</v>
      </c>
      <c r="K6" s="166" t="s">
        <v>109</v>
      </c>
      <c r="L6" s="5">
        <v>10174379.969</v>
      </c>
      <c r="M6" s="5">
        <v>10623.181999999999</v>
      </c>
      <c r="N6" s="5">
        <v>3274408.4979000003</v>
      </c>
      <c r="O6" s="5">
        <v>4593343.7586</v>
      </c>
      <c r="P6" s="5">
        <v>18052755.4075</v>
      </c>
      <c r="Q6" s="167">
        <v>71020</v>
      </c>
      <c r="R6" s="165" t="s">
        <v>99</v>
      </c>
      <c r="S6" s="4">
        <v>254.19255713179385</v>
      </c>
      <c r="T6" s="73">
        <f aca="true" t="shared" si="0" ref="T6:U10">W6*100/G6</f>
        <v>661.257316563945</v>
      </c>
      <c r="U6" s="73">
        <f t="shared" si="0"/>
        <v>-64.73614173071958</v>
      </c>
      <c r="V6" s="15">
        <f>Y6*100/J6</f>
        <v>2058.7465295228426</v>
      </c>
      <c r="W6" s="544">
        <f>P6-G6</f>
        <v>15681316.077499999</v>
      </c>
      <c r="X6" s="545">
        <f>Q6-H6</f>
        <v>-130376</v>
      </c>
      <c r="Y6" s="545">
        <f>S6-J6</f>
        <v>242.41755003135492</v>
      </c>
      <c r="Z6" s="65"/>
      <c r="AA6" s="66"/>
    </row>
    <row r="7" spans="2:27" ht="18.75">
      <c r="B7" s="168" t="s">
        <v>110</v>
      </c>
      <c r="C7" s="128">
        <v>1020335.89</v>
      </c>
      <c r="D7" s="128">
        <v>2822.92</v>
      </c>
      <c r="E7" s="128">
        <v>90207.56</v>
      </c>
      <c r="F7" s="128">
        <v>215171.08</v>
      </c>
      <c r="G7" s="128">
        <v>1328537.44</v>
      </c>
      <c r="H7" s="88">
        <v>153835</v>
      </c>
      <c r="I7" s="163" t="s">
        <v>1</v>
      </c>
      <c r="J7" s="506">
        <v>8.636119485454183</v>
      </c>
      <c r="K7" s="168" t="s">
        <v>110</v>
      </c>
      <c r="L7" s="128">
        <v>1737089.2629999998</v>
      </c>
      <c r="M7" s="128">
        <v>1813.714</v>
      </c>
      <c r="N7" s="128">
        <v>559045.3533000001</v>
      </c>
      <c r="O7" s="128">
        <v>784229.4222</v>
      </c>
      <c r="P7" s="128">
        <v>3082177.7524999995</v>
      </c>
      <c r="Q7" s="88">
        <v>162735</v>
      </c>
      <c r="R7" s="163" t="s">
        <v>1</v>
      </c>
      <c r="S7" s="128">
        <v>18.939857759547728</v>
      </c>
      <c r="T7" s="73">
        <f t="shared" si="0"/>
        <v>0.6699096112790017</v>
      </c>
      <c r="U7" s="73">
        <f t="shared" si="0"/>
        <v>105.23027919524165</v>
      </c>
      <c r="V7" s="15">
        <f>Y7*100/J7</f>
        <v>119.30981607477912</v>
      </c>
      <c r="W7" s="544">
        <f>Q7-H7</f>
        <v>8900</v>
      </c>
      <c r="X7" s="545">
        <f>Q7-H8</f>
        <v>161881</v>
      </c>
      <c r="Y7" s="545">
        <f>S7-J7</f>
        <v>10.303738274093545</v>
      </c>
      <c r="Z7" s="169"/>
      <c r="AA7" s="170"/>
    </row>
    <row r="8" spans="2:27" ht="18.75">
      <c r="B8" s="171" t="s">
        <v>111</v>
      </c>
      <c r="C8" s="49">
        <v>3846666.3</v>
      </c>
      <c r="D8" s="49">
        <v>10642.39</v>
      </c>
      <c r="E8" s="49">
        <v>340082.49</v>
      </c>
      <c r="F8" s="49">
        <v>811194.97</v>
      </c>
      <c r="G8" s="49">
        <v>5008586.15</v>
      </c>
      <c r="H8" s="88">
        <v>854</v>
      </c>
      <c r="I8" s="163" t="s">
        <v>18</v>
      </c>
      <c r="J8" s="506">
        <f>G8/H8</f>
        <v>5864.854976580797</v>
      </c>
      <c r="K8" s="171" t="s">
        <v>111</v>
      </c>
      <c r="L8" s="49">
        <v>2729711.6989999996</v>
      </c>
      <c r="M8" s="49">
        <v>2850.1220000000003</v>
      </c>
      <c r="N8" s="49">
        <v>878499.8409000001</v>
      </c>
      <c r="O8" s="49">
        <v>1232360.5206</v>
      </c>
      <c r="P8" s="49">
        <v>4843422.182499999</v>
      </c>
      <c r="Q8" s="88">
        <v>1470</v>
      </c>
      <c r="R8" s="163" t="s">
        <v>30</v>
      </c>
      <c r="S8" s="49">
        <v>3294.845022108843</v>
      </c>
      <c r="T8" s="73">
        <f t="shared" si="0"/>
        <v>-3.2976165838736984</v>
      </c>
      <c r="U8" s="73">
        <f t="shared" si="0"/>
        <v>72.1311475409836</v>
      </c>
      <c r="V8" s="15">
        <f>Y8*100/J8</f>
        <v>-43.820520110631385</v>
      </c>
      <c r="W8" s="544">
        <f aca="true" t="shared" si="1" ref="W8:X10">P8-G8</f>
        <v>-165163.9675000012</v>
      </c>
      <c r="X8" s="545">
        <f t="shared" si="1"/>
        <v>616</v>
      </c>
      <c r="Y8" s="545">
        <f>S8-J8</f>
        <v>-2570.0099544719537</v>
      </c>
      <c r="Z8" s="65"/>
      <c r="AA8" s="66"/>
    </row>
    <row r="9" spans="2:27" ht="18.75">
      <c r="B9" s="171" t="s">
        <v>112</v>
      </c>
      <c r="C9" s="49">
        <v>1754977.73</v>
      </c>
      <c r="D9" s="49">
        <v>4855.42</v>
      </c>
      <c r="E9" s="49">
        <v>155157</v>
      </c>
      <c r="F9" s="49">
        <v>370094.26</v>
      </c>
      <c r="G9" s="49">
        <v>2285084.4</v>
      </c>
      <c r="H9" s="88">
        <v>58961</v>
      </c>
      <c r="I9" s="163" t="s">
        <v>20</v>
      </c>
      <c r="J9" s="120">
        <f>G9/H9</f>
        <v>38.755862349688776</v>
      </c>
      <c r="K9" s="171" t="s">
        <v>112</v>
      </c>
      <c r="L9" s="49">
        <v>6203890.225</v>
      </c>
      <c r="M9" s="49">
        <v>6477.55</v>
      </c>
      <c r="N9" s="49">
        <v>1996590.5475</v>
      </c>
      <c r="O9" s="49">
        <v>2800819.365</v>
      </c>
      <c r="P9" s="49">
        <v>11007777.6875</v>
      </c>
      <c r="Q9" s="88">
        <v>210</v>
      </c>
      <c r="R9" s="163" t="s">
        <v>29</v>
      </c>
      <c r="S9" s="49">
        <v>52417.98898809524</v>
      </c>
      <c r="T9" s="73">
        <f t="shared" si="0"/>
        <v>381.72302465064314</v>
      </c>
      <c r="U9" s="73">
        <f t="shared" si="0"/>
        <v>-99.64383236376588</v>
      </c>
      <c r="V9" s="15">
        <f>Y9*100/J9</f>
        <v>135151.76788774558</v>
      </c>
      <c r="W9" s="544">
        <f t="shared" si="1"/>
        <v>8722693.2875</v>
      </c>
      <c r="X9" s="545">
        <f t="shared" si="1"/>
        <v>-58751</v>
      </c>
      <c r="Y9" s="545">
        <f>S9-J9</f>
        <v>52379.23312574555</v>
      </c>
      <c r="Z9" s="65"/>
      <c r="AA9" s="66"/>
    </row>
    <row r="10" spans="2:27" ht="18.75">
      <c r="B10" s="171" t="s">
        <v>113</v>
      </c>
      <c r="C10" s="49">
        <v>4310919.13</v>
      </c>
      <c r="D10" s="49">
        <v>11926.82</v>
      </c>
      <c r="E10" s="49">
        <v>381126.93</v>
      </c>
      <c r="F10" s="49">
        <v>909097.81</v>
      </c>
      <c r="G10" s="49">
        <v>5613070.69</v>
      </c>
      <c r="H10" s="88">
        <v>1</v>
      </c>
      <c r="I10" s="163" t="s">
        <v>19</v>
      </c>
      <c r="J10" s="120">
        <f>G10/H10</f>
        <v>5613070.69</v>
      </c>
      <c r="K10" s="171" t="s">
        <v>113</v>
      </c>
      <c r="L10" s="49">
        <v>3970489.744</v>
      </c>
      <c r="M10" s="49">
        <v>4145.6320000000005</v>
      </c>
      <c r="N10" s="49">
        <v>1277817.9504</v>
      </c>
      <c r="O10" s="49">
        <v>1792524.3936</v>
      </c>
      <c r="P10" s="49">
        <v>7044977.720000001</v>
      </c>
      <c r="Q10" s="88">
        <v>1</v>
      </c>
      <c r="R10" s="163" t="s">
        <v>19</v>
      </c>
      <c r="S10" s="49">
        <v>7044977.720000001</v>
      </c>
      <c r="T10" s="73">
        <f t="shared" si="0"/>
        <v>25.510226203832115</v>
      </c>
      <c r="U10" s="73">
        <f t="shared" si="0"/>
        <v>0</v>
      </c>
      <c r="V10" s="15">
        <f>Y10*100/J10</f>
        <v>25.510226203832115</v>
      </c>
      <c r="W10" s="544">
        <f t="shared" si="1"/>
        <v>1431907.0300000003</v>
      </c>
      <c r="X10" s="545">
        <f t="shared" si="1"/>
        <v>0</v>
      </c>
      <c r="Y10" s="545">
        <f>S10-J10</f>
        <v>1431907.0300000003</v>
      </c>
      <c r="Z10" s="65"/>
      <c r="AA10" s="66"/>
    </row>
    <row r="11" spans="2:27" ht="18.75">
      <c r="B11" s="247"/>
      <c r="C11" s="248"/>
      <c r="D11" s="248"/>
      <c r="E11" s="248"/>
      <c r="F11" s="248"/>
      <c r="G11" s="248"/>
      <c r="H11" s="249"/>
      <c r="I11" s="250"/>
      <c r="J11" s="251"/>
      <c r="K11" s="247"/>
      <c r="L11" s="248"/>
      <c r="M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18.75">
      <c r="B12" s="253" t="s">
        <v>168</v>
      </c>
      <c r="C12" s="253"/>
      <c r="D12" s="254"/>
      <c r="E12" s="255"/>
      <c r="F12" s="256"/>
      <c r="G12" s="257"/>
      <c r="H12" s="253"/>
      <c r="I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18.75">
      <c r="B13" s="253" t="s">
        <v>169</v>
      </c>
      <c r="C13" s="253"/>
      <c r="D13" s="254"/>
      <c r="E13" s="255"/>
      <c r="F13" s="256"/>
      <c r="G13" s="257"/>
      <c r="H13" s="253"/>
      <c r="I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18.75">
      <c r="B14" s="259" t="s">
        <v>170</v>
      </c>
      <c r="C14" s="260"/>
      <c r="D14" s="260"/>
      <c r="E14" s="260"/>
      <c r="F14" s="260"/>
      <c r="G14" s="260"/>
      <c r="H14" s="248"/>
      <c r="I14" s="248"/>
      <c r="J14" s="248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24" customHeight="1">
      <c r="B15" s="757"/>
      <c r="C15" s="758" t="s">
        <v>141</v>
      </c>
      <c r="D15" s="262"/>
      <c r="E15" s="262"/>
      <c r="F15" s="262"/>
      <c r="G15" s="262"/>
      <c r="H15" s="263"/>
      <c r="I15" s="264"/>
      <c r="J15" s="265"/>
      <c r="K15" s="266"/>
      <c r="L15" s="262"/>
      <c r="M15" s="262"/>
      <c r="N15" s="262"/>
      <c r="O15" s="262"/>
      <c r="P15" s="262"/>
      <c r="Q15" s="263"/>
      <c r="R15" s="264"/>
      <c r="S15" s="265"/>
      <c r="T15" s="267"/>
      <c r="U15" s="267"/>
      <c r="V15" s="267"/>
      <c r="W15" s="553"/>
      <c r="X15" s="553"/>
      <c r="Y15" s="553"/>
      <c r="Z15" s="169"/>
      <c r="AA15" s="170"/>
    </row>
    <row r="16" spans="2:27" ht="18.75">
      <c r="B16" s="757"/>
      <c r="C16" s="758"/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22.5" customHeight="1">
      <c r="B17" s="757"/>
      <c r="C17" s="758" t="s">
        <v>141</v>
      </c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18.75">
      <c r="B18" s="757"/>
      <c r="C18" s="758"/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52"/>
      <c r="U18" s="252"/>
      <c r="V18" s="252"/>
      <c r="W18" s="553"/>
      <c r="X18" s="553"/>
      <c r="Y18" s="553"/>
      <c r="Z18" s="169"/>
      <c r="AA18" s="170"/>
    </row>
    <row r="19" spans="2:27" ht="27.75" customHeight="1">
      <c r="B19" s="757"/>
      <c r="C19" s="758" t="s">
        <v>141</v>
      </c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52"/>
      <c r="U19" s="252"/>
      <c r="V19" s="252"/>
      <c r="W19" s="553"/>
      <c r="X19" s="553"/>
      <c r="Y19" s="553"/>
      <c r="Z19" s="169"/>
      <c r="AA19" s="170"/>
    </row>
    <row r="20" spans="2:27" ht="18.75">
      <c r="B20" s="757"/>
      <c r="C20" s="758"/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38.25" customHeight="1">
      <c r="B21" s="269"/>
      <c r="C21" s="261" t="s">
        <v>141</v>
      </c>
      <c r="D21" s="262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24" customHeight="1">
      <c r="B22" s="757"/>
      <c r="C22" s="758" t="s">
        <v>141</v>
      </c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18.75">
      <c r="B23" s="757"/>
      <c r="C23" s="758"/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21" customHeight="1">
      <c r="B24" s="757"/>
      <c r="C24" s="758" t="s">
        <v>141</v>
      </c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18.75">
      <c r="B25" s="757"/>
      <c r="C25" s="758"/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27.75" customHeight="1">
      <c r="B26" s="757"/>
      <c r="C26" s="758" t="s">
        <v>141</v>
      </c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18.75">
      <c r="B27" s="757"/>
      <c r="C27" s="758"/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28.5" customHeight="1">
      <c r="B28" s="757"/>
      <c r="C28" s="758" t="s">
        <v>141</v>
      </c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18.75">
      <c r="B29" s="757"/>
      <c r="C29" s="758"/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18.75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30" customHeight="1">
      <c r="B31" s="757"/>
      <c r="C31" s="758" t="s">
        <v>141</v>
      </c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18.75">
      <c r="B32" s="757"/>
      <c r="C32" s="758"/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30" customHeight="1">
      <c r="B33" s="757"/>
      <c r="C33" s="758" t="s">
        <v>141</v>
      </c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23.25" customHeight="1">
      <c r="B34" s="757"/>
      <c r="C34" s="758"/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25.5" customHeight="1">
      <c r="B35" s="757"/>
      <c r="C35" s="758" t="s">
        <v>141</v>
      </c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7"/>
      <c r="C36" s="758"/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25.5" customHeight="1">
      <c r="B37" s="757"/>
      <c r="C37" s="758" t="s">
        <v>141</v>
      </c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7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 t="s">
        <v>141</v>
      </c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59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59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60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60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60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9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9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496"/>
      <c r="C51" s="261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  <row r="52" spans="2:27" ht="18.75">
      <c r="B52" s="757"/>
      <c r="C52" s="758"/>
      <c r="D52" s="248"/>
      <c r="E52" s="248"/>
      <c r="F52" s="248"/>
      <c r="G52" s="248"/>
      <c r="H52" s="249"/>
      <c r="I52" s="250"/>
      <c r="J52" s="251"/>
      <c r="K52" s="247"/>
      <c r="L52" s="248"/>
      <c r="M52" s="248"/>
      <c r="N52" s="248"/>
      <c r="O52" s="248"/>
      <c r="P52" s="248"/>
      <c r="Q52" s="249"/>
      <c r="R52" s="250"/>
      <c r="S52" s="251"/>
      <c r="T52" s="268"/>
      <c r="U52" s="268"/>
      <c r="V52" s="268"/>
      <c r="W52" s="554"/>
      <c r="X52" s="554"/>
      <c r="Y52" s="554"/>
      <c r="Z52" s="169"/>
      <c r="AA52" s="170"/>
    </row>
    <row r="53" spans="2:27" ht="18.75">
      <c r="B53" s="757"/>
      <c r="C53" s="758"/>
      <c r="D53" s="248"/>
      <c r="E53" s="248"/>
      <c r="F53" s="248"/>
      <c r="G53" s="248"/>
      <c r="H53" s="249"/>
      <c r="I53" s="250"/>
      <c r="J53" s="251"/>
      <c r="K53" s="247"/>
      <c r="L53" s="248"/>
      <c r="M53" s="248"/>
      <c r="N53" s="248"/>
      <c r="O53" s="248"/>
      <c r="P53" s="248"/>
      <c r="Q53" s="249"/>
      <c r="R53" s="250"/>
      <c r="S53" s="251"/>
      <c r="T53" s="268"/>
      <c r="U53" s="268"/>
      <c r="V53" s="268"/>
      <c r="W53" s="554"/>
      <c r="X53" s="554"/>
      <c r="Y53" s="554"/>
      <c r="Z53" s="169"/>
      <c r="AA53" s="170"/>
    </row>
  </sheetData>
  <sheetProtection/>
  <mergeCells count="32">
    <mergeCell ref="T1:V1"/>
    <mergeCell ref="T2:V2"/>
    <mergeCell ref="B15:B16"/>
    <mergeCell ref="C15:C16"/>
    <mergeCell ref="B17:B18"/>
    <mergeCell ref="C17:C18"/>
    <mergeCell ref="B19:B20"/>
    <mergeCell ref="C19:C20"/>
    <mergeCell ref="B22:B23"/>
    <mergeCell ref="C22:C23"/>
    <mergeCell ref="B24:B25"/>
    <mergeCell ref="C24:C25"/>
    <mergeCell ref="B26:B27"/>
    <mergeCell ref="C26:C27"/>
    <mergeCell ref="B28:B30"/>
    <mergeCell ref="C28:C30"/>
    <mergeCell ref="B31:B32"/>
    <mergeCell ref="C31:C32"/>
    <mergeCell ref="B33:B34"/>
    <mergeCell ref="C33:C34"/>
    <mergeCell ref="B35:B36"/>
    <mergeCell ref="C35:C36"/>
    <mergeCell ref="B37:B38"/>
    <mergeCell ref="C37:C38"/>
    <mergeCell ref="B52:B53"/>
    <mergeCell ref="C52:C53"/>
    <mergeCell ref="B39:B45"/>
    <mergeCell ref="C39:C45"/>
    <mergeCell ref="B46:B48"/>
    <mergeCell ref="C46:C48"/>
    <mergeCell ref="B49:B50"/>
    <mergeCell ref="C49:C5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2"/>
  <sheetViews>
    <sheetView zoomScalePageLayoutView="0" workbookViewId="0" topLeftCell="A1">
      <selection activeCell="A10" sqref="A10:IV37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18.75">
      <c r="B4" s="150" t="s">
        <v>98</v>
      </c>
      <c r="C4" s="152"/>
      <c r="D4" s="152"/>
      <c r="E4" s="152"/>
      <c r="F4" s="152"/>
      <c r="G4" s="153"/>
      <c r="H4" s="154"/>
      <c r="I4" s="155"/>
      <c r="J4" s="153"/>
      <c r="K4" s="150" t="s">
        <v>98</v>
      </c>
      <c r="L4" s="152"/>
      <c r="M4" s="152"/>
      <c r="N4" s="152"/>
      <c r="O4" s="152"/>
      <c r="P4" s="153"/>
      <c r="Q4" s="154"/>
      <c r="R4" s="155"/>
      <c r="S4" s="153"/>
      <c r="T4" s="156"/>
      <c r="U4" s="156"/>
      <c r="V4" s="156"/>
      <c r="W4" s="544"/>
      <c r="X4" s="545"/>
      <c r="Y4" s="545"/>
      <c r="Z4" s="65"/>
      <c r="AA4" s="66"/>
    </row>
    <row r="5" spans="2:27" ht="18.75">
      <c r="B5" s="164" t="s">
        <v>226</v>
      </c>
      <c r="C5" s="181">
        <f>SUM(C6:C9)</f>
        <v>25453040.410000004</v>
      </c>
      <c r="D5" s="181">
        <f>SUM(D6:D9)</f>
        <v>88216.13</v>
      </c>
      <c r="E5" s="181">
        <f>SUM(E6:E9)</f>
        <v>2676842.5</v>
      </c>
      <c r="F5" s="181">
        <f>SUM(F6:F9)</f>
        <v>3591582.5300000003</v>
      </c>
      <c r="G5" s="181">
        <f>SUM(G6:G9)</f>
        <v>31809681.590000004</v>
      </c>
      <c r="H5" s="182"/>
      <c r="I5" s="183"/>
      <c r="J5" s="184"/>
      <c r="K5" s="164" t="s">
        <v>226</v>
      </c>
      <c r="L5" s="181">
        <f>SUM(L6:L9)</f>
        <v>23536199.89</v>
      </c>
      <c r="M5" s="181">
        <f>SUM(M6:M9)</f>
        <v>46422.44</v>
      </c>
      <c r="N5" s="181">
        <f>SUM(N6:N9)</f>
        <v>1912260.5600000003</v>
      </c>
      <c r="O5" s="181">
        <f>SUM(O6:O9)</f>
        <v>1610653.3839999998</v>
      </c>
      <c r="P5" s="181">
        <f>SUM(P6:P9)</f>
        <v>27105536.274</v>
      </c>
      <c r="Q5" s="182"/>
      <c r="R5" s="183"/>
      <c r="S5" s="184"/>
      <c r="T5" s="73"/>
      <c r="U5" s="73"/>
      <c r="V5" s="15"/>
      <c r="W5" s="544"/>
      <c r="X5" s="545"/>
      <c r="Y5" s="545"/>
      <c r="Z5" s="65"/>
      <c r="AA5" s="66"/>
    </row>
    <row r="6" spans="2:31" ht="37.5">
      <c r="B6" s="87" t="s">
        <v>234</v>
      </c>
      <c r="C6" s="49">
        <v>6811658.74</v>
      </c>
      <c r="D6" s="49">
        <v>28391.48</v>
      </c>
      <c r="E6" s="49">
        <v>831016.65</v>
      </c>
      <c r="F6" s="49">
        <v>483802.78</v>
      </c>
      <c r="G6" s="49">
        <v>8154869.66</v>
      </c>
      <c r="H6" s="172">
        <v>28643</v>
      </c>
      <c r="I6" s="163" t="s">
        <v>27</v>
      </c>
      <c r="J6" s="120">
        <f>G6/H6</f>
        <v>284.70724644764863</v>
      </c>
      <c r="K6" s="87" t="s">
        <v>114</v>
      </c>
      <c r="L6" s="49">
        <v>9084973.157540001</v>
      </c>
      <c r="M6" s="49">
        <v>17919.061840000002</v>
      </c>
      <c r="N6" s="49">
        <v>738132.5761600002</v>
      </c>
      <c r="O6" s="49">
        <v>621712.20254</v>
      </c>
      <c r="P6" s="49">
        <v>10462736.99808</v>
      </c>
      <c r="Q6" s="172">
        <v>19212</v>
      </c>
      <c r="R6" s="163" t="s">
        <v>27</v>
      </c>
      <c r="S6" s="49">
        <v>544.5938474953155</v>
      </c>
      <c r="T6" s="73">
        <f aca="true" t="shared" si="0" ref="T6:U9">W6*100/G6</f>
        <v>28.300480992359603</v>
      </c>
      <c r="U6" s="73">
        <f t="shared" si="0"/>
        <v>-32.92602031910065</v>
      </c>
      <c r="V6" s="15">
        <f>Y6*100/J6</f>
        <v>91.2820464847052</v>
      </c>
      <c r="W6" s="544">
        <f aca="true" t="shared" si="1" ref="W6:X9">P6-G6</f>
        <v>2307867.33808</v>
      </c>
      <c r="X6" s="545">
        <f t="shared" si="1"/>
        <v>-9431</v>
      </c>
      <c r="Y6" s="545">
        <f>S6-J6</f>
        <v>259.88660104766683</v>
      </c>
      <c r="Z6" s="65"/>
      <c r="AA6" s="185"/>
      <c r="AB6" s="81"/>
      <c r="AC6" s="81"/>
      <c r="AD6" s="81"/>
      <c r="AE6" s="81"/>
    </row>
    <row r="7" spans="2:31" ht="37.5">
      <c r="B7" s="87" t="s">
        <v>233</v>
      </c>
      <c r="C7" s="507">
        <v>5887183.06</v>
      </c>
      <c r="D7" s="507">
        <v>24538.2</v>
      </c>
      <c r="E7" s="507">
        <v>718231.39</v>
      </c>
      <c r="F7" s="507">
        <v>418141.26</v>
      </c>
      <c r="G7" s="507">
        <v>7048093.91</v>
      </c>
      <c r="H7" s="186">
        <v>2127</v>
      </c>
      <c r="I7" s="187" t="s">
        <v>101</v>
      </c>
      <c r="J7" s="120">
        <f>G7/H7</f>
        <v>3313.6313634226613</v>
      </c>
      <c r="K7" s="87" t="s">
        <v>115</v>
      </c>
      <c r="L7" s="507">
        <v>2683126.7874600003</v>
      </c>
      <c r="M7" s="507">
        <v>5292.15816</v>
      </c>
      <c r="N7" s="507">
        <v>217997.70384</v>
      </c>
      <c r="O7" s="507">
        <v>183614.48646</v>
      </c>
      <c r="P7" s="507">
        <v>3090031.1359200003</v>
      </c>
      <c r="Q7" s="186">
        <v>7385</v>
      </c>
      <c r="R7" s="187" t="s">
        <v>26</v>
      </c>
      <c r="S7" s="188">
        <v>418.41992361814494</v>
      </c>
      <c r="T7" s="73">
        <f t="shared" si="0"/>
        <v>-56.15791765294455</v>
      </c>
      <c r="U7" s="73">
        <f t="shared" si="0"/>
        <v>247.202632816173</v>
      </c>
      <c r="V7" s="15">
        <f>Y7*100/J7</f>
        <v>-87.37276788731388</v>
      </c>
      <c r="W7" s="544">
        <f t="shared" si="1"/>
        <v>-3958062.77408</v>
      </c>
      <c r="X7" s="545">
        <f t="shared" si="1"/>
        <v>5258</v>
      </c>
      <c r="Y7" s="545">
        <f>S7-J7</f>
        <v>-2895.2114398045164</v>
      </c>
      <c r="Z7" s="189"/>
      <c r="AA7" s="18"/>
      <c r="AB7" s="81"/>
      <c r="AC7" s="81"/>
      <c r="AD7" s="81"/>
      <c r="AE7" s="81"/>
    </row>
    <row r="8" spans="2:27" ht="18.75">
      <c r="B8" s="168" t="s">
        <v>232</v>
      </c>
      <c r="C8" s="174">
        <v>7644866.65</v>
      </c>
      <c r="D8" s="174">
        <v>21150.7</v>
      </c>
      <c r="E8" s="174">
        <v>675880.12</v>
      </c>
      <c r="F8" s="174">
        <v>1612169.31</v>
      </c>
      <c r="G8" s="174">
        <v>9954066.78</v>
      </c>
      <c r="H8" s="176">
        <v>61</v>
      </c>
      <c r="I8" s="175" t="s">
        <v>20</v>
      </c>
      <c r="J8" s="120">
        <f>G8/H8</f>
        <v>163181.4226229508</v>
      </c>
      <c r="K8" s="168" t="s">
        <v>116</v>
      </c>
      <c r="L8" s="174">
        <v>7864621.1932435</v>
      </c>
      <c r="M8" s="174">
        <v>15512.058326</v>
      </c>
      <c r="N8" s="174">
        <v>638981.866124</v>
      </c>
      <c r="O8" s="174">
        <v>538199.8302684999</v>
      </c>
      <c r="P8" s="174">
        <v>9057314.947962001</v>
      </c>
      <c r="Q8" s="176">
        <v>300</v>
      </c>
      <c r="R8" s="175" t="s">
        <v>29</v>
      </c>
      <c r="S8" s="49">
        <v>30191.049826540002</v>
      </c>
      <c r="T8" s="73">
        <f t="shared" si="0"/>
        <v>-9.008899094787854</v>
      </c>
      <c r="U8" s="73">
        <f t="shared" si="0"/>
        <v>391.8032786885246</v>
      </c>
      <c r="V8" s="15">
        <f>Y8*100/J8</f>
        <v>-81.49847614927353</v>
      </c>
      <c r="W8" s="544">
        <f t="shared" si="1"/>
        <v>-896751.8320379984</v>
      </c>
      <c r="X8" s="545">
        <f t="shared" si="1"/>
        <v>239</v>
      </c>
      <c r="Y8" s="545">
        <f>S8-J8</f>
        <v>-132990.3727964108</v>
      </c>
      <c r="Z8" s="65"/>
      <c r="AA8" s="173"/>
    </row>
    <row r="9" spans="2:31" ht="37.5">
      <c r="B9" s="168" t="s">
        <v>117</v>
      </c>
      <c r="C9" s="177">
        <v>5109331.96</v>
      </c>
      <c r="D9" s="177">
        <v>14135.75</v>
      </c>
      <c r="E9" s="177">
        <v>451714.34</v>
      </c>
      <c r="F9" s="177">
        <v>1077469.18</v>
      </c>
      <c r="G9" s="177">
        <v>6652651.24</v>
      </c>
      <c r="H9" s="178">
        <v>3</v>
      </c>
      <c r="I9" s="179" t="s">
        <v>18</v>
      </c>
      <c r="J9" s="120">
        <f>G9/H9</f>
        <v>2217550.4133333336</v>
      </c>
      <c r="K9" s="168" t="s">
        <v>117</v>
      </c>
      <c r="L9" s="177">
        <v>3903478.7517565</v>
      </c>
      <c r="M9" s="177">
        <v>7699.161674</v>
      </c>
      <c r="N9" s="177">
        <v>317148.41387600004</v>
      </c>
      <c r="O9" s="177">
        <v>267126.8647315</v>
      </c>
      <c r="P9" s="177">
        <v>4495453.192038</v>
      </c>
      <c r="Q9" s="178">
        <v>25</v>
      </c>
      <c r="R9" s="179" t="s">
        <v>18</v>
      </c>
      <c r="S9" s="180">
        <v>179818.12768151998</v>
      </c>
      <c r="T9" s="73">
        <f t="shared" si="0"/>
        <v>-32.426140648882125</v>
      </c>
      <c r="U9" s="73">
        <f t="shared" si="0"/>
        <v>733.3333333333334</v>
      </c>
      <c r="V9" s="15">
        <f>Y9*100/J9</f>
        <v>-91.89113687786585</v>
      </c>
      <c r="W9" s="544">
        <f t="shared" si="1"/>
        <v>-2157198.0479620006</v>
      </c>
      <c r="X9" s="545">
        <f t="shared" si="1"/>
        <v>22</v>
      </c>
      <c r="Y9" s="545">
        <f>S9-J9</f>
        <v>-2037732.2856518135</v>
      </c>
      <c r="Z9" s="65"/>
      <c r="AA9" s="1"/>
      <c r="AB9" s="81"/>
      <c r="AC9" s="81"/>
      <c r="AD9" s="81"/>
      <c r="AE9" s="81"/>
    </row>
    <row r="10" spans="2:27" ht="18.75">
      <c r="B10" s="247"/>
      <c r="C10" s="248"/>
      <c r="D10" s="248"/>
      <c r="E10" s="248"/>
      <c r="F10" s="248"/>
      <c r="G10" s="248"/>
      <c r="H10" s="249"/>
      <c r="I10" s="250"/>
      <c r="J10" s="251"/>
      <c r="K10" s="247"/>
      <c r="L10" s="248"/>
      <c r="M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3" t="s">
        <v>168</v>
      </c>
      <c r="C11" s="253"/>
      <c r="D11" s="254"/>
      <c r="E11" s="255"/>
      <c r="F11" s="256"/>
      <c r="G11" s="257"/>
      <c r="H11" s="253"/>
      <c r="I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18.75">
      <c r="B12" s="253" t="s">
        <v>169</v>
      </c>
      <c r="C12" s="253"/>
      <c r="D12" s="254"/>
      <c r="E12" s="255"/>
      <c r="F12" s="256"/>
      <c r="G12" s="257"/>
      <c r="H12" s="253"/>
      <c r="I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18.75">
      <c r="B13" s="259" t="s">
        <v>170</v>
      </c>
      <c r="C13" s="260"/>
      <c r="D13" s="260"/>
      <c r="E13" s="260"/>
      <c r="F13" s="260"/>
      <c r="G13" s="260"/>
      <c r="H13" s="248"/>
      <c r="I13" s="248"/>
      <c r="J13" s="248"/>
      <c r="K13" s="247"/>
      <c r="L13" s="248"/>
      <c r="M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24" customHeight="1">
      <c r="B14" s="757"/>
      <c r="C14" s="758" t="s">
        <v>141</v>
      </c>
      <c r="D14" s="262"/>
      <c r="E14" s="262"/>
      <c r="F14" s="262"/>
      <c r="G14" s="262"/>
      <c r="H14" s="263"/>
      <c r="I14" s="264"/>
      <c r="J14" s="265"/>
      <c r="K14" s="266"/>
      <c r="L14" s="262"/>
      <c r="M14" s="262"/>
      <c r="N14" s="262"/>
      <c r="O14" s="262"/>
      <c r="P14" s="262"/>
      <c r="Q14" s="263"/>
      <c r="R14" s="264"/>
      <c r="S14" s="265"/>
      <c r="T14" s="267"/>
      <c r="U14" s="267"/>
      <c r="V14" s="267"/>
      <c r="W14" s="553"/>
      <c r="X14" s="553"/>
      <c r="Y14" s="553"/>
      <c r="Z14" s="169"/>
      <c r="AA14" s="170"/>
    </row>
    <row r="15" spans="2:27" ht="18.75">
      <c r="B15" s="757"/>
      <c r="C15" s="758"/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22.5" customHeight="1">
      <c r="B16" s="757"/>
      <c r="C16" s="758" t="s">
        <v>141</v>
      </c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18.75">
      <c r="B17" s="757"/>
      <c r="C17" s="758"/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27.75" customHeight="1">
      <c r="B18" s="757"/>
      <c r="C18" s="758" t="s">
        <v>141</v>
      </c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52"/>
      <c r="U18" s="252"/>
      <c r="V18" s="252"/>
      <c r="W18" s="553"/>
      <c r="X18" s="553"/>
      <c r="Y18" s="553"/>
      <c r="Z18" s="169"/>
      <c r="AA18" s="170"/>
    </row>
    <row r="19" spans="2:27" ht="18.75">
      <c r="B19" s="757"/>
      <c r="C19" s="758"/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38.25" customHeight="1">
      <c r="B20" s="269"/>
      <c r="C20" s="261" t="s">
        <v>141</v>
      </c>
      <c r="D20" s="262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24" customHeight="1">
      <c r="B21" s="757"/>
      <c r="C21" s="758" t="s">
        <v>141</v>
      </c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18.75">
      <c r="B22" s="757"/>
      <c r="C22" s="758"/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21" customHeight="1">
      <c r="B23" s="757"/>
      <c r="C23" s="758" t="s">
        <v>141</v>
      </c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18.75">
      <c r="B24" s="757"/>
      <c r="C24" s="758"/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27.75" customHeight="1">
      <c r="B25" s="757"/>
      <c r="C25" s="758" t="s">
        <v>141</v>
      </c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18.75">
      <c r="B26" s="757"/>
      <c r="C26" s="758"/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28.5" customHeight="1">
      <c r="B27" s="757"/>
      <c r="C27" s="758" t="s">
        <v>141</v>
      </c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18.75">
      <c r="B29" s="757"/>
      <c r="C29" s="758"/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30" customHeight="1">
      <c r="B30" s="757"/>
      <c r="C30" s="758" t="s">
        <v>141</v>
      </c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18.75">
      <c r="B31" s="757"/>
      <c r="C31" s="758"/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30" customHeight="1">
      <c r="B32" s="757"/>
      <c r="C32" s="758" t="s">
        <v>141</v>
      </c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23.25" customHeight="1">
      <c r="B33" s="757"/>
      <c r="C33" s="758"/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25.5" customHeight="1">
      <c r="B34" s="757"/>
      <c r="C34" s="758" t="s">
        <v>141</v>
      </c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18.75">
      <c r="B35" s="757"/>
      <c r="C35" s="758"/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25.5" customHeight="1">
      <c r="B36" s="757"/>
      <c r="C36" s="758" t="s">
        <v>141</v>
      </c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7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 t="s">
        <v>141</v>
      </c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59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60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60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59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9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496"/>
      <c r="C50" s="261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57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  <row r="52" spans="2:27" ht="18.75">
      <c r="B52" s="757"/>
      <c r="C52" s="758"/>
      <c r="D52" s="248"/>
      <c r="E52" s="248"/>
      <c r="F52" s="248"/>
      <c r="G52" s="248"/>
      <c r="H52" s="249"/>
      <c r="I52" s="250"/>
      <c r="J52" s="251"/>
      <c r="K52" s="247"/>
      <c r="L52" s="248"/>
      <c r="M52" s="248"/>
      <c r="N52" s="248"/>
      <c r="O52" s="248"/>
      <c r="P52" s="248"/>
      <c r="Q52" s="249"/>
      <c r="R52" s="250"/>
      <c r="S52" s="251"/>
      <c r="T52" s="268"/>
      <c r="U52" s="268"/>
      <c r="V52" s="268"/>
      <c r="W52" s="554"/>
      <c r="X52" s="554"/>
      <c r="Y52" s="554"/>
      <c r="Z52" s="169"/>
      <c r="AA52" s="170"/>
    </row>
  </sheetData>
  <sheetProtection/>
  <mergeCells count="32">
    <mergeCell ref="T1:V1"/>
    <mergeCell ref="T2:V2"/>
    <mergeCell ref="B14:B15"/>
    <mergeCell ref="C14:C15"/>
    <mergeCell ref="B16:B17"/>
    <mergeCell ref="C16:C17"/>
    <mergeCell ref="B18:B19"/>
    <mergeCell ref="C18:C19"/>
    <mergeCell ref="B21:B22"/>
    <mergeCell ref="C21:C22"/>
    <mergeCell ref="B23:B24"/>
    <mergeCell ref="C23:C24"/>
    <mergeCell ref="B25:B26"/>
    <mergeCell ref="C25:C26"/>
    <mergeCell ref="B27:B29"/>
    <mergeCell ref="C27:C29"/>
    <mergeCell ref="B30:B31"/>
    <mergeCell ref="C30:C31"/>
    <mergeCell ref="B32:B33"/>
    <mergeCell ref="C32:C33"/>
    <mergeCell ref="B34:B35"/>
    <mergeCell ref="C34:C35"/>
    <mergeCell ref="B36:B37"/>
    <mergeCell ref="C36:C37"/>
    <mergeCell ref="B51:B52"/>
    <mergeCell ref="C51:C52"/>
    <mergeCell ref="B38:B44"/>
    <mergeCell ref="C38:C44"/>
    <mergeCell ref="B45:B47"/>
    <mergeCell ref="C45:C47"/>
    <mergeCell ref="B48:B49"/>
    <mergeCell ref="C48:C4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3"/>
  <sheetViews>
    <sheetView zoomScalePageLayoutView="0" workbookViewId="0" topLeftCell="A1">
      <selection activeCell="A11" sqref="A11:IV32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18.75">
      <c r="B4" s="150" t="s">
        <v>98</v>
      </c>
      <c r="C4" s="152"/>
      <c r="D4" s="152"/>
      <c r="E4" s="152"/>
      <c r="F4" s="152"/>
      <c r="G4" s="153"/>
      <c r="H4" s="154"/>
      <c r="I4" s="155"/>
      <c r="J4" s="153"/>
      <c r="K4" s="150" t="s">
        <v>98</v>
      </c>
      <c r="L4" s="152"/>
      <c r="M4" s="152"/>
      <c r="N4" s="152"/>
      <c r="O4" s="152"/>
      <c r="P4" s="153"/>
      <c r="Q4" s="154"/>
      <c r="R4" s="155"/>
      <c r="S4" s="153"/>
      <c r="T4" s="156"/>
      <c r="U4" s="156"/>
      <c r="V4" s="156"/>
      <c r="W4" s="544"/>
      <c r="X4" s="545"/>
      <c r="Y4" s="545"/>
      <c r="Z4" s="65"/>
      <c r="AA4" s="66"/>
    </row>
    <row r="5" spans="2:31" ht="18.75">
      <c r="B5" s="164" t="s">
        <v>162</v>
      </c>
      <c r="C5" s="190">
        <f>SUM(C6:C10)</f>
        <v>17304490.810000002</v>
      </c>
      <c r="D5" s="190">
        <f>SUM(D6:D10)</f>
        <v>55335.56</v>
      </c>
      <c r="E5" s="190">
        <f>SUM(E6:E10)</f>
        <v>1083487.6</v>
      </c>
      <c r="F5" s="190">
        <f>SUM(F6:F10)</f>
        <v>524948.68</v>
      </c>
      <c r="G5" s="190">
        <f>SUM(G6:G10)</f>
        <v>18968262.669999998</v>
      </c>
      <c r="H5" s="192"/>
      <c r="I5" s="193"/>
      <c r="J5" s="191"/>
      <c r="K5" s="164" t="s">
        <v>162</v>
      </c>
      <c r="L5" s="190">
        <f>SUM(L6:L10)</f>
        <v>15383575.29</v>
      </c>
      <c r="M5" s="190">
        <f>SUM(M6:M10)</f>
        <v>28069.380000000005</v>
      </c>
      <c r="N5" s="190">
        <f>SUM(N6:N10)</f>
        <v>1016167.8700000001</v>
      </c>
      <c r="O5" s="190">
        <f>SUM(O6:O10)</f>
        <v>531833.35</v>
      </c>
      <c r="P5" s="190">
        <f>SUM(P6:P10)</f>
        <v>16959645.89</v>
      </c>
      <c r="Q5" s="192"/>
      <c r="R5" s="193"/>
      <c r="S5" s="191"/>
      <c r="T5" s="73"/>
      <c r="U5" s="73"/>
      <c r="V5" s="73"/>
      <c r="W5" s="544"/>
      <c r="X5" s="545"/>
      <c r="Y5" s="545"/>
      <c r="Z5" s="66"/>
      <c r="AA5" s="194"/>
      <c r="AB5" s="194"/>
      <c r="AC5" s="194"/>
      <c r="AD5" s="194"/>
      <c r="AE5" s="194"/>
    </row>
    <row r="6" spans="2:27" ht="18.75">
      <c r="B6" s="195" t="s">
        <v>102</v>
      </c>
      <c r="C6" s="174">
        <v>3562994.66</v>
      </c>
      <c r="D6" s="174">
        <v>11393.59</v>
      </c>
      <c r="E6" s="174">
        <v>223090.1</v>
      </c>
      <c r="F6" s="174">
        <v>108086.93</v>
      </c>
      <c r="G6" s="174">
        <v>3905565.28</v>
      </c>
      <c r="H6" s="172">
        <v>22</v>
      </c>
      <c r="I6" s="163" t="s">
        <v>103</v>
      </c>
      <c r="J6" s="120">
        <f>G6/H6</f>
        <v>177525.69454545455</v>
      </c>
      <c r="K6" s="195" t="s">
        <v>136</v>
      </c>
      <c r="L6" s="174">
        <v>2730584.6139749996</v>
      </c>
      <c r="M6" s="174">
        <v>4982.31495</v>
      </c>
      <c r="N6" s="174">
        <v>180369.796925</v>
      </c>
      <c r="O6" s="174">
        <v>94400.41962500001</v>
      </c>
      <c r="P6" s="174">
        <v>3010337.1454749997</v>
      </c>
      <c r="Q6" s="172">
        <v>10</v>
      </c>
      <c r="R6" s="163" t="s">
        <v>61</v>
      </c>
      <c r="S6" s="49">
        <v>301033.71454749996</v>
      </c>
      <c r="T6" s="73">
        <f aca="true" t="shared" si="0" ref="T6:U10">W6*100/G6</f>
        <v>-22.92185817785128</v>
      </c>
      <c r="U6" s="73">
        <f t="shared" si="0"/>
        <v>-54.54545454545455</v>
      </c>
      <c r="V6" s="15">
        <f>Y6*100/J6</f>
        <v>69.57191200872717</v>
      </c>
      <c r="W6" s="544">
        <f aca="true" t="shared" si="1" ref="W6:X9">P6-G6</f>
        <v>-895228.1345250001</v>
      </c>
      <c r="X6" s="545">
        <f t="shared" si="1"/>
        <v>-12</v>
      </c>
      <c r="Y6" s="545">
        <f>S6-J6</f>
        <v>123508.0200020454</v>
      </c>
      <c r="Z6" s="65"/>
      <c r="AA6" s="66"/>
    </row>
    <row r="7" spans="2:31" ht="37.5">
      <c r="B7" s="195" t="s">
        <v>95</v>
      </c>
      <c r="C7" s="196">
        <v>3054242.63</v>
      </c>
      <c r="D7" s="196">
        <v>9766.73</v>
      </c>
      <c r="E7" s="196">
        <v>191235.56</v>
      </c>
      <c r="F7" s="196">
        <v>92653.44</v>
      </c>
      <c r="G7" s="196">
        <v>3347898.36</v>
      </c>
      <c r="H7" s="178">
        <v>325</v>
      </c>
      <c r="I7" s="179" t="s">
        <v>20</v>
      </c>
      <c r="J7" s="120">
        <f>G7/H7</f>
        <v>10301.225723076923</v>
      </c>
      <c r="K7" s="195" t="s">
        <v>137</v>
      </c>
      <c r="L7" s="196">
        <v>4465851.906687</v>
      </c>
      <c r="M7" s="196">
        <v>8148.541014</v>
      </c>
      <c r="N7" s="196">
        <v>294993.53266100003</v>
      </c>
      <c r="O7" s="196">
        <v>154391.221505</v>
      </c>
      <c r="P7" s="196">
        <v>4923385.201867</v>
      </c>
      <c r="Q7" s="178">
        <v>338</v>
      </c>
      <c r="R7" s="179" t="s">
        <v>20</v>
      </c>
      <c r="S7" s="197">
        <v>14566.228407890532</v>
      </c>
      <c r="T7" s="73">
        <f t="shared" si="0"/>
        <v>47.05898066352888</v>
      </c>
      <c r="U7" s="73">
        <f t="shared" si="0"/>
        <v>4</v>
      </c>
      <c r="V7" s="15">
        <f>Y7*100/J7</f>
        <v>41.40286602262391</v>
      </c>
      <c r="W7" s="544">
        <f t="shared" si="1"/>
        <v>1575486.8418670003</v>
      </c>
      <c r="X7" s="545">
        <f t="shared" si="1"/>
        <v>13</v>
      </c>
      <c r="Y7" s="545">
        <f>S7-J7</f>
        <v>4265.002684813609</v>
      </c>
      <c r="Z7" s="65"/>
      <c r="AA7" s="1"/>
      <c r="AB7" s="81"/>
      <c r="AC7" s="81"/>
      <c r="AD7" s="81"/>
      <c r="AE7" s="81"/>
    </row>
    <row r="8" spans="2:27" ht="37.5">
      <c r="B8" s="87" t="s">
        <v>96</v>
      </c>
      <c r="C8" s="49">
        <v>4326122.7</v>
      </c>
      <c r="D8" s="49">
        <v>13833.89</v>
      </c>
      <c r="E8" s="49">
        <v>270871.9</v>
      </c>
      <c r="F8" s="49">
        <v>131237.17</v>
      </c>
      <c r="G8" s="198">
        <v>4742065.67</v>
      </c>
      <c r="H8" s="172">
        <v>409</v>
      </c>
      <c r="I8" s="163" t="s">
        <v>21</v>
      </c>
      <c r="J8" s="120">
        <f>G8/H8</f>
        <v>11594.29259168704</v>
      </c>
      <c r="K8" s="87" t="s">
        <v>138</v>
      </c>
      <c r="L8" s="49">
        <v>3721286.862651</v>
      </c>
      <c r="M8" s="49">
        <v>6789.983022</v>
      </c>
      <c r="N8" s="49">
        <v>245811.007753</v>
      </c>
      <c r="O8" s="49">
        <v>128650.48736500001</v>
      </c>
      <c r="P8" s="198">
        <v>4102538.340791</v>
      </c>
      <c r="Q8" s="172">
        <v>38</v>
      </c>
      <c r="R8" s="163" t="s">
        <v>20</v>
      </c>
      <c r="S8" s="105">
        <v>107961.53528397369</v>
      </c>
      <c r="T8" s="73">
        <f t="shared" si="0"/>
        <v>-13.486260497295051</v>
      </c>
      <c r="U8" s="73">
        <f t="shared" si="0"/>
        <v>-90.70904645476773</v>
      </c>
      <c r="V8" s="15">
        <f>Y8*100/J8</f>
        <v>831.1610383317454</v>
      </c>
      <c r="W8" s="544">
        <f t="shared" si="1"/>
        <v>-639527.3292089999</v>
      </c>
      <c r="X8" s="545">
        <f t="shared" si="1"/>
        <v>-371</v>
      </c>
      <c r="Y8" s="545">
        <f>S8-J8</f>
        <v>96367.24269228664</v>
      </c>
      <c r="Z8" s="65"/>
      <c r="AA8" s="66"/>
    </row>
    <row r="9" spans="2:27" ht="37.5">
      <c r="B9" s="87" t="s">
        <v>163</v>
      </c>
      <c r="C9" s="49">
        <v>4326122.7</v>
      </c>
      <c r="D9" s="49">
        <v>13833.89</v>
      </c>
      <c r="E9" s="49">
        <v>270871.9</v>
      </c>
      <c r="F9" s="49">
        <v>131237.17</v>
      </c>
      <c r="G9" s="198">
        <v>4742065.67</v>
      </c>
      <c r="H9" s="172">
        <v>13</v>
      </c>
      <c r="I9" s="163" t="s">
        <v>20</v>
      </c>
      <c r="J9" s="120">
        <f>G9/H9</f>
        <v>364774.2823076923</v>
      </c>
      <c r="K9" s="87" t="s">
        <v>139</v>
      </c>
      <c r="L9" s="49">
        <v>4465851.906687</v>
      </c>
      <c r="M9" s="49">
        <v>8148.541014</v>
      </c>
      <c r="N9" s="49">
        <v>294993.53266100003</v>
      </c>
      <c r="O9" s="49">
        <v>154391.221505</v>
      </c>
      <c r="P9" s="198">
        <v>4923385.201867</v>
      </c>
      <c r="Q9" s="172">
        <v>10</v>
      </c>
      <c r="R9" s="163" t="s">
        <v>29</v>
      </c>
      <c r="S9" s="105">
        <v>492338.52018670004</v>
      </c>
      <c r="T9" s="73">
        <f t="shared" si="0"/>
        <v>3.823640254796393</v>
      </c>
      <c r="U9" s="73">
        <f t="shared" si="0"/>
        <v>-23.076923076923077</v>
      </c>
      <c r="V9" s="15">
        <f>Y9*100/J9</f>
        <v>34.970732331235325</v>
      </c>
      <c r="W9" s="544">
        <f t="shared" si="1"/>
        <v>181319.53186700027</v>
      </c>
      <c r="X9" s="545">
        <f t="shared" si="1"/>
        <v>-3</v>
      </c>
      <c r="Y9" s="545">
        <f>S9-J9</f>
        <v>127564.23787900776</v>
      </c>
      <c r="Z9" s="65"/>
      <c r="AA9" s="66"/>
    </row>
    <row r="10" spans="2:27" ht="37.5">
      <c r="B10" s="195" t="s">
        <v>231</v>
      </c>
      <c r="C10" s="174">
        <v>2035008.12</v>
      </c>
      <c r="D10" s="174">
        <v>6507.46</v>
      </c>
      <c r="E10" s="174">
        <v>127418.14</v>
      </c>
      <c r="F10" s="174">
        <v>61733.97</v>
      </c>
      <c r="G10" s="199">
        <v>2230667.69</v>
      </c>
      <c r="H10" s="172">
        <v>80</v>
      </c>
      <c r="I10" s="163" t="s">
        <v>17</v>
      </c>
      <c r="J10" s="120">
        <f>G10/H10</f>
        <v>27883.346125</v>
      </c>
      <c r="K10" s="563"/>
      <c r="L10" s="564"/>
      <c r="M10" s="564"/>
      <c r="N10" s="564"/>
      <c r="O10" s="564"/>
      <c r="P10" s="565"/>
      <c r="Q10" s="566"/>
      <c r="R10" s="567"/>
      <c r="S10" s="568"/>
      <c r="T10" s="73">
        <f t="shared" si="0"/>
        <v>100</v>
      </c>
      <c r="U10" s="73">
        <f t="shared" si="0"/>
        <v>100</v>
      </c>
      <c r="V10" s="15">
        <f>Y10*100/J10</f>
        <v>100</v>
      </c>
      <c r="W10" s="544">
        <f>P10+G10</f>
        <v>2230667.69</v>
      </c>
      <c r="X10" s="545">
        <f>Q10+H10</f>
        <v>80</v>
      </c>
      <c r="Y10" s="545">
        <f>S10+J10</f>
        <v>27883.346125</v>
      </c>
      <c r="Z10" s="65"/>
      <c r="AA10" s="66"/>
    </row>
    <row r="11" spans="2:27" ht="18.75">
      <c r="B11" s="247"/>
      <c r="C11" s="248"/>
      <c r="D11" s="248"/>
      <c r="E11" s="248"/>
      <c r="F11" s="248"/>
      <c r="G11" s="248"/>
      <c r="H11" s="249"/>
      <c r="I11" s="250"/>
      <c r="J11" s="251"/>
      <c r="K11" s="247"/>
      <c r="L11" s="248"/>
      <c r="M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18.75">
      <c r="B12" s="253" t="s">
        <v>168</v>
      </c>
      <c r="C12" s="253"/>
      <c r="D12" s="254"/>
      <c r="E12" s="255"/>
      <c r="F12" s="256"/>
      <c r="G12" s="257"/>
      <c r="H12" s="253"/>
      <c r="I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18.75">
      <c r="B13" s="253" t="s">
        <v>169</v>
      </c>
      <c r="C13" s="253"/>
      <c r="D13" s="254"/>
      <c r="E13" s="255"/>
      <c r="F13" s="256"/>
      <c r="G13" s="257"/>
      <c r="H13" s="253"/>
      <c r="I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18.75">
      <c r="B14" s="259" t="s">
        <v>170</v>
      </c>
      <c r="C14" s="260"/>
      <c r="D14" s="260"/>
      <c r="E14" s="260"/>
      <c r="F14" s="260"/>
      <c r="G14" s="260"/>
      <c r="H14" s="248"/>
      <c r="I14" s="248"/>
      <c r="J14" s="248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24" customHeight="1">
      <c r="B15" s="757"/>
      <c r="C15" s="758" t="s">
        <v>141</v>
      </c>
      <c r="D15" s="262"/>
      <c r="E15" s="262"/>
      <c r="F15" s="262"/>
      <c r="G15" s="262"/>
      <c r="H15" s="263"/>
      <c r="I15" s="264"/>
      <c r="J15" s="265"/>
      <c r="K15" s="266"/>
      <c r="L15" s="262"/>
      <c r="M15" s="262"/>
      <c r="N15" s="262"/>
      <c r="O15" s="262"/>
      <c r="P15" s="262"/>
      <c r="Q15" s="263"/>
      <c r="R15" s="264"/>
      <c r="S15" s="265"/>
      <c r="T15" s="267"/>
      <c r="U15" s="267"/>
      <c r="V15" s="267"/>
      <c r="W15" s="553"/>
      <c r="X15" s="553"/>
      <c r="Y15" s="553"/>
      <c r="Z15" s="169"/>
      <c r="AA15" s="170"/>
    </row>
    <row r="16" spans="2:27" ht="18.75">
      <c r="B16" s="757"/>
      <c r="C16" s="758"/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22.5" customHeight="1">
      <c r="B17" s="757"/>
      <c r="C17" s="758" t="s">
        <v>141</v>
      </c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18.75">
      <c r="B18" s="757"/>
      <c r="C18" s="758"/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52"/>
      <c r="U18" s="252"/>
      <c r="V18" s="252"/>
      <c r="W18" s="553"/>
      <c r="X18" s="553"/>
      <c r="Y18" s="553"/>
      <c r="Z18" s="169"/>
      <c r="AA18" s="170"/>
    </row>
    <row r="19" spans="2:27" ht="27.75" customHeight="1">
      <c r="B19" s="757"/>
      <c r="C19" s="758" t="s">
        <v>141</v>
      </c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52"/>
      <c r="U19" s="252"/>
      <c r="V19" s="252"/>
      <c r="W19" s="553"/>
      <c r="X19" s="553"/>
      <c r="Y19" s="553"/>
      <c r="Z19" s="169"/>
      <c r="AA19" s="170"/>
    </row>
    <row r="20" spans="2:27" ht="18.75">
      <c r="B20" s="757"/>
      <c r="C20" s="758"/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38.25" customHeight="1">
      <c r="B21" s="269"/>
      <c r="C21" s="261" t="s">
        <v>141</v>
      </c>
      <c r="D21" s="262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24" customHeight="1">
      <c r="B22" s="757"/>
      <c r="C22" s="758" t="s">
        <v>141</v>
      </c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18.75">
      <c r="B23" s="757"/>
      <c r="C23" s="758"/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21" customHeight="1">
      <c r="B24" s="757"/>
      <c r="C24" s="758" t="s">
        <v>141</v>
      </c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18.75">
      <c r="B25" s="757"/>
      <c r="C25" s="758"/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27.75" customHeight="1">
      <c r="B26" s="757"/>
      <c r="C26" s="758" t="s">
        <v>141</v>
      </c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18.75">
      <c r="B27" s="757"/>
      <c r="C27" s="758"/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28.5" customHeight="1">
      <c r="B28" s="757"/>
      <c r="C28" s="758" t="s">
        <v>141</v>
      </c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18.75">
      <c r="B29" s="757"/>
      <c r="C29" s="758"/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18.75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30" customHeight="1">
      <c r="B31" s="757"/>
      <c r="C31" s="758" t="s">
        <v>141</v>
      </c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18.75">
      <c r="B32" s="757"/>
      <c r="C32" s="758"/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30" customHeight="1">
      <c r="B33" s="757"/>
      <c r="C33" s="758" t="s">
        <v>141</v>
      </c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23.25" customHeight="1">
      <c r="B34" s="757"/>
      <c r="C34" s="758"/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25.5" customHeight="1">
      <c r="B35" s="757"/>
      <c r="C35" s="758" t="s">
        <v>141</v>
      </c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7"/>
      <c r="C36" s="758"/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25.5" customHeight="1">
      <c r="B37" s="757"/>
      <c r="C37" s="758" t="s">
        <v>141</v>
      </c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7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 t="s">
        <v>141</v>
      </c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59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59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60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60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60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9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9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496"/>
      <c r="C51" s="261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  <row r="52" spans="2:27" ht="18.75">
      <c r="B52" s="757"/>
      <c r="C52" s="758"/>
      <c r="D52" s="248"/>
      <c r="E52" s="248"/>
      <c r="F52" s="248"/>
      <c r="G52" s="248"/>
      <c r="H52" s="249"/>
      <c r="I52" s="250"/>
      <c r="J52" s="251"/>
      <c r="K52" s="247"/>
      <c r="L52" s="248"/>
      <c r="M52" s="248"/>
      <c r="N52" s="248"/>
      <c r="O52" s="248"/>
      <c r="P52" s="248"/>
      <c r="Q52" s="249"/>
      <c r="R52" s="250"/>
      <c r="S52" s="251"/>
      <c r="T52" s="268"/>
      <c r="U52" s="268"/>
      <c r="V52" s="268"/>
      <c r="W52" s="554"/>
      <c r="X52" s="554"/>
      <c r="Y52" s="554"/>
      <c r="Z52" s="169"/>
      <c r="AA52" s="170"/>
    </row>
    <row r="53" spans="2:27" ht="18.75">
      <c r="B53" s="757"/>
      <c r="C53" s="758"/>
      <c r="D53" s="248"/>
      <c r="E53" s="248"/>
      <c r="F53" s="248"/>
      <c r="G53" s="248"/>
      <c r="H53" s="249"/>
      <c r="I53" s="250"/>
      <c r="J53" s="251"/>
      <c r="K53" s="247"/>
      <c r="L53" s="248"/>
      <c r="M53" s="248"/>
      <c r="N53" s="248"/>
      <c r="O53" s="248"/>
      <c r="P53" s="248"/>
      <c r="Q53" s="249"/>
      <c r="R53" s="250"/>
      <c r="S53" s="251"/>
      <c r="T53" s="268"/>
      <c r="U53" s="268"/>
      <c r="V53" s="268"/>
      <c r="W53" s="554"/>
      <c r="X53" s="554"/>
      <c r="Y53" s="554"/>
      <c r="Z53" s="169"/>
      <c r="AA53" s="170"/>
    </row>
  </sheetData>
  <sheetProtection/>
  <mergeCells count="32">
    <mergeCell ref="T1:V1"/>
    <mergeCell ref="T2:V2"/>
    <mergeCell ref="B15:B16"/>
    <mergeCell ref="C15:C16"/>
    <mergeCell ref="B17:B18"/>
    <mergeCell ref="C17:C18"/>
    <mergeCell ref="B19:B20"/>
    <mergeCell ref="C19:C20"/>
    <mergeCell ref="B22:B23"/>
    <mergeCell ref="C22:C23"/>
    <mergeCell ref="B24:B25"/>
    <mergeCell ref="C24:C25"/>
    <mergeCell ref="B26:B27"/>
    <mergeCell ref="C26:C27"/>
    <mergeCell ref="B28:B30"/>
    <mergeCell ref="C28:C30"/>
    <mergeCell ref="B31:B32"/>
    <mergeCell ref="C31:C32"/>
    <mergeCell ref="B33:B34"/>
    <mergeCell ref="C33:C34"/>
    <mergeCell ref="B35:B36"/>
    <mergeCell ref="C35:C36"/>
    <mergeCell ref="B37:B38"/>
    <mergeCell ref="C37:C38"/>
    <mergeCell ref="B52:B53"/>
    <mergeCell ref="C52:C53"/>
    <mergeCell ref="B39:B45"/>
    <mergeCell ref="C39:C45"/>
    <mergeCell ref="B46:B48"/>
    <mergeCell ref="C46:C48"/>
    <mergeCell ref="B49:B50"/>
    <mergeCell ref="C49:C5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1"/>
  <sheetViews>
    <sheetView zoomScalePageLayoutView="0" workbookViewId="0" topLeftCell="A1">
      <selection activeCell="E17" sqref="E17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18.75">
      <c r="B4" s="150" t="s">
        <v>98</v>
      </c>
      <c r="C4" s="152"/>
      <c r="D4" s="152"/>
      <c r="E4" s="152"/>
      <c r="F4" s="152"/>
      <c r="G4" s="153"/>
      <c r="H4" s="154"/>
      <c r="I4" s="155"/>
      <c r="J4" s="153"/>
      <c r="K4" s="150" t="s">
        <v>98</v>
      </c>
      <c r="L4" s="152"/>
      <c r="M4" s="152"/>
      <c r="N4" s="152"/>
      <c r="O4" s="152"/>
      <c r="P4" s="153"/>
      <c r="Q4" s="154"/>
      <c r="R4" s="155"/>
      <c r="S4" s="153"/>
      <c r="T4" s="156"/>
      <c r="U4" s="156"/>
      <c r="V4" s="156"/>
      <c r="W4" s="544"/>
      <c r="X4" s="545"/>
      <c r="Y4" s="545"/>
      <c r="Z4" s="65"/>
      <c r="AA4" s="66"/>
    </row>
    <row r="5" spans="2:31" ht="18.75">
      <c r="B5" s="508" t="s">
        <v>227</v>
      </c>
      <c r="C5" s="181">
        <f>SUM(C6:C8)</f>
        <v>12754198.600000001</v>
      </c>
      <c r="D5" s="181">
        <f>SUM(D6:D8)</f>
        <v>35286.46</v>
      </c>
      <c r="E5" s="181">
        <f>SUM(E6:E8)</f>
        <v>1127594.46</v>
      </c>
      <c r="F5" s="181">
        <f>SUM(F6:F8)</f>
        <v>2689638.49</v>
      </c>
      <c r="G5" s="181">
        <f>SUM(G6:G8)</f>
        <v>16606718.009999998</v>
      </c>
      <c r="H5" s="509"/>
      <c r="I5" s="510"/>
      <c r="J5" s="511">
        <v>0</v>
      </c>
      <c r="K5" s="508" t="s">
        <v>227</v>
      </c>
      <c r="L5" s="181">
        <f>SUM(L6:L8)</f>
        <v>17132598.79</v>
      </c>
      <c r="M5" s="181">
        <f>SUM(M6:M8)</f>
        <v>12955.100000000002</v>
      </c>
      <c r="N5" s="181">
        <f>SUM(N6:N8)</f>
        <v>570602.75</v>
      </c>
      <c r="O5" s="181">
        <f>SUM(O6:O8)</f>
        <v>3341634.6500000004</v>
      </c>
      <c r="P5" s="181">
        <f>SUM(P6:P8)</f>
        <v>21057791.29</v>
      </c>
      <c r="Q5" s="509"/>
      <c r="R5" s="510"/>
      <c r="S5" s="512"/>
      <c r="T5" s="513"/>
      <c r="U5" s="513"/>
      <c r="V5" s="514"/>
      <c r="W5" s="544"/>
      <c r="X5" s="545"/>
      <c r="Y5" s="545"/>
      <c r="Z5" s="65"/>
      <c r="AA5" s="1"/>
      <c r="AB5" s="81"/>
      <c r="AC5" s="81"/>
      <c r="AD5" s="81"/>
      <c r="AE5" s="81"/>
    </row>
    <row r="6" spans="2:27" ht="37.5">
      <c r="B6" s="168" t="s">
        <v>228</v>
      </c>
      <c r="C6" s="49">
        <v>1913129.79</v>
      </c>
      <c r="D6" s="49">
        <v>5292.97</v>
      </c>
      <c r="E6" s="49">
        <v>169139.17</v>
      </c>
      <c r="F6" s="49">
        <v>403445.77</v>
      </c>
      <c r="G6" s="49">
        <v>2491007.7</v>
      </c>
      <c r="H6" s="172">
        <v>276</v>
      </c>
      <c r="I6" s="163" t="s">
        <v>100</v>
      </c>
      <c r="J6" s="120">
        <f>G6/H6</f>
        <v>9025.390217391305</v>
      </c>
      <c r="K6" s="168" t="s">
        <v>256</v>
      </c>
      <c r="L6" s="49">
        <v>3059882.1438939995</v>
      </c>
      <c r="M6" s="49">
        <v>2313.7808600000003</v>
      </c>
      <c r="N6" s="49">
        <v>101909.65115</v>
      </c>
      <c r="O6" s="49">
        <v>596815.94849</v>
      </c>
      <c r="P6" s="49">
        <v>3760921.524393999</v>
      </c>
      <c r="Q6" s="172">
        <v>285</v>
      </c>
      <c r="R6" s="163" t="s">
        <v>28</v>
      </c>
      <c r="S6" s="49">
        <f>P6/Q6</f>
        <v>13196.215875066664</v>
      </c>
      <c r="T6" s="73">
        <f aca="true" t="shared" si="0" ref="T6:U8">W6*100/G6</f>
        <v>50.979923682853276</v>
      </c>
      <c r="U6" s="73">
        <f t="shared" si="0"/>
        <v>3.260869565217391</v>
      </c>
      <c r="V6" s="15">
        <f>Y6*100/J6</f>
        <v>46.21213661918424</v>
      </c>
      <c r="W6" s="544">
        <f aca="true" t="shared" si="1" ref="W6:X8">P6-G6</f>
        <v>1269913.8243939988</v>
      </c>
      <c r="X6" s="545">
        <f t="shared" si="1"/>
        <v>9</v>
      </c>
      <c r="Y6" s="545">
        <f>S6-J6</f>
        <v>4170.825657675359</v>
      </c>
      <c r="Z6" s="65"/>
      <c r="AA6" s="66"/>
    </row>
    <row r="7" spans="2:27" ht="37.5">
      <c r="B7" s="168" t="s">
        <v>229</v>
      </c>
      <c r="C7" s="49">
        <v>5284064.48</v>
      </c>
      <c r="D7" s="49">
        <v>14619.18</v>
      </c>
      <c r="E7" s="49">
        <v>467162.38</v>
      </c>
      <c r="F7" s="49">
        <v>1114317.23</v>
      </c>
      <c r="G7" s="49">
        <v>6880163.27</v>
      </c>
      <c r="H7" s="172">
        <v>3</v>
      </c>
      <c r="I7" s="163" t="s">
        <v>19</v>
      </c>
      <c r="J7" s="120">
        <f>G7/H7</f>
        <v>2293387.7566666664</v>
      </c>
      <c r="K7" s="168" t="s">
        <v>257</v>
      </c>
      <c r="L7" s="49">
        <v>7098035.678696999</v>
      </c>
      <c r="M7" s="49">
        <v>5367.297930000001</v>
      </c>
      <c r="N7" s="49">
        <v>236400.719325</v>
      </c>
      <c r="O7" s="49">
        <v>1384439.235495</v>
      </c>
      <c r="P7" s="49">
        <v>8724242.931447</v>
      </c>
      <c r="Q7" s="172">
        <v>3</v>
      </c>
      <c r="R7" s="163" t="s">
        <v>19</v>
      </c>
      <c r="S7" s="49">
        <f>P7/Q7</f>
        <v>2908080.977149</v>
      </c>
      <c r="T7" s="73">
        <f t="shared" si="0"/>
        <v>26.80284739008817</v>
      </c>
      <c r="U7" s="73">
        <f t="shared" si="0"/>
        <v>0</v>
      </c>
      <c r="V7" s="15">
        <f>Y7*100/J7</f>
        <v>26.802847390088186</v>
      </c>
      <c r="W7" s="544">
        <f t="shared" si="1"/>
        <v>1844079.6614469998</v>
      </c>
      <c r="X7" s="545">
        <f t="shared" si="1"/>
        <v>0</v>
      </c>
      <c r="Y7" s="545">
        <f>S7-J7</f>
        <v>614693.2204823336</v>
      </c>
      <c r="Z7" s="65"/>
      <c r="AA7" s="173"/>
    </row>
    <row r="8" spans="2:27" ht="18.75">
      <c r="B8" s="168" t="s">
        <v>230</v>
      </c>
      <c r="C8" s="174">
        <v>5557004.33</v>
      </c>
      <c r="D8" s="174">
        <v>15374.31</v>
      </c>
      <c r="E8" s="174">
        <v>491292.91</v>
      </c>
      <c r="F8" s="174">
        <v>1171875.49</v>
      </c>
      <c r="G8" s="174">
        <v>7235547.04</v>
      </c>
      <c r="H8" s="172">
        <v>1</v>
      </c>
      <c r="I8" s="163" t="s">
        <v>19</v>
      </c>
      <c r="J8" s="120">
        <f>G8/H8</f>
        <v>7235547.04</v>
      </c>
      <c r="K8" s="168" t="s">
        <v>258</v>
      </c>
      <c r="L8" s="174">
        <v>6974680.967408999</v>
      </c>
      <c r="M8" s="174">
        <v>5274.021210000001</v>
      </c>
      <c r="N8" s="174">
        <v>232292.379525</v>
      </c>
      <c r="O8" s="174">
        <v>1360379.4660150001</v>
      </c>
      <c r="P8" s="174">
        <v>8572626.834159</v>
      </c>
      <c r="Q8" s="172">
        <v>1</v>
      </c>
      <c r="R8" s="163" t="s">
        <v>19</v>
      </c>
      <c r="S8" s="49">
        <f>P8/Q8</f>
        <v>8572626.834159</v>
      </c>
      <c r="T8" s="73">
        <f t="shared" si="0"/>
        <v>18.479318657832952</v>
      </c>
      <c r="U8" s="73">
        <f t="shared" si="0"/>
        <v>0</v>
      </c>
      <c r="V8" s="15">
        <f>Y8*100/J8</f>
        <v>18.479318657832952</v>
      </c>
      <c r="W8" s="544">
        <f t="shared" si="1"/>
        <v>1337079.7941589998</v>
      </c>
      <c r="X8" s="545">
        <f t="shared" si="1"/>
        <v>0</v>
      </c>
      <c r="Y8" s="545">
        <f>S8-J8</f>
        <v>1337079.7941589998</v>
      </c>
      <c r="Z8" s="65"/>
      <c r="AA8" s="173"/>
    </row>
    <row r="9" spans="2:27" ht="18.75">
      <c r="B9" s="247"/>
      <c r="C9" s="248"/>
      <c r="D9" s="248"/>
      <c r="E9" s="248"/>
      <c r="F9" s="248"/>
      <c r="G9" s="248"/>
      <c r="H9" s="249"/>
      <c r="I9" s="250"/>
      <c r="J9" s="251"/>
      <c r="K9" s="247"/>
      <c r="L9" s="248"/>
      <c r="M9" s="248"/>
      <c r="N9" s="248"/>
      <c r="O9" s="248"/>
      <c r="P9" s="248"/>
      <c r="Q9" s="249"/>
      <c r="R9" s="250"/>
      <c r="S9" s="251"/>
      <c r="T9" s="252"/>
      <c r="U9" s="252"/>
      <c r="V9" s="252"/>
      <c r="W9" s="553"/>
      <c r="X9" s="553"/>
      <c r="Y9" s="553"/>
      <c r="Z9" s="169"/>
      <c r="AA9" s="170"/>
    </row>
    <row r="10" spans="2:27" ht="18.75">
      <c r="B10" s="253" t="s">
        <v>168</v>
      </c>
      <c r="C10" s="253"/>
      <c r="D10" s="254"/>
      <c r="E10" s="255"/>
      <c r="F10" s="256"/>
      <c r="G10" s="257"/>
      <c r="H10" s="253"/>
      <c r="I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3" t="s">
        <v>169</v>
      </c>
      <c r="C11" s="253"/>
      <c r="D11" s="254"/>
      <c r="E11" s="255"/>
      <c r="F11" s="256"/>
      <c r="G11" s="257"/>
      <c r="H11" s="253"/>
      <c r="I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18.75">
      <c r="B12" s="259" t="s">
        <v>170</v>
      </c>
      <c r="C12" s="260"/>
      <c r="D12" s="260"/>
      <c r="E12" s="260"/>
      <c r="F12" s="260"/>
      <c r="G12" s="260"/>
      <c r="H12" s="248"/>
      <c r="I12" s="248"/>
      <c r="J12" s="248"/>
      <c r="K12" s="247"/>
      <c r="L12" s="248"/>
      <c r="M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24" customHeight="1">
      <c r="B13" s="757"/>
      <c r="C13" s="758" t="s">
        <v>141</v>
      </c>
      <c r="D13" s="262"/>
      <c r="E13" s="262"/>
      <c r="F13" s="262"/>
      <c r="G13" s="262"/>
      <c r="H13" s="263"/>
      <c r="I13" s="264"/>
      <c r="J13" s="265"/>
      <c r="K13" s="266"/>
      <c r="L13" s="262"/>
      <c r="M13" s="262"/>
      <c r="N13" s="262"/>
      <c r="O13" s="262"/>
      <c r="P13" s="262"/>
      <c r="Q13" s="263"/>
      <c r="R13" s="264"/>
      <c r="S13" s="265"/>
      <c r="T13" s="267"/>
      <c r="U13" s="267"/>
      <c r="V13" s="267"/>
      <c r="W13" s="553"/>
      <c r="X13" s="553"/>
      <c r="Y13" s="553"/>
      <c r="Z13" s="169"/>
      <c r="AA13" s="170"/>
    </row>
    <row r="14" spans="2:27" ht="18.75">
      <c r="B14" s="757"/>
      <c r="C14" s="758"/>
      <c r="D14" s="248"/>
      <c r="E14" s="248"/>
      <c r="F14" s="248"/>
      <c r="G14" s="248"/>
      <c r="H14" s="249"/>
      <c r="I14" s="250"/>
      <c r="J14" s="251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22.5" customHeight="1">
      <c r="B15" s="757"/>
      <c r="C15" s="758" t="s">
        <v>141</v>
      </c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18.75">
      <c r="B16" s="757"/>
      <c r="C16" s="758"/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27.75" customHeight="1">
      <c r="B17" s="757"/>
      <c r="C17" s="758" t="s">
        <v>141</v>
      </c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18.75">
      <c r="B18" s="757"/>
      <c r="C18" s="758"/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68"/>
      <c r="U18" s="268"/>
      <c r="V18" s="268"/>
      <c r="W18" s="554"/>
      <c r="X18" s="554"/>
      <c r="Y18" s="554"/>
      <c r="Z18" s="169"/>
      <c r="AA18" s="170"/>
    </row>
    <row r="19" spans="2:27" ht="38.25" customHeight="1">
      <c r="B19" s="269"/>
      <c r="C19" s="261" t="s">
        <v>141</v>
      </c>
      <c r="D19" s="262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24" customHeight="1">
      <c r="B20" s="757"/>
      <c r="C20" s="758" t="s">
        <v>141</v>
      </c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18.75">
      <c r="B21" s="757"/>
      <c r="C21" s="758"/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21" customHeight="1">
      <c r="B22" s="757"/>
      <c r="C22" s="758" t="s">
        <v>141</v>
      </c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18.75">
      <c r="B23" s="757"/>
      <c r="C23" s="758"/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27.75" customHeight="1">
      <c r="B24" s="757"/>
      <c r="C24" s="758" t="s">
        <v>141</v>
      </c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18.75">
      <c r="B25" s="757"/>
      <c r="C25" s="758"/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28.5" customHeight="1">
      <c r="B26" s="757"/>
      <c r="C26" s="758" t="s">
        <v>141</v>
      </c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18.75">
      <c r="B27" s="757"/>
      <c r="C27" s="758"/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30" customHeight="1">
      <c r="B29" s="757"/>
      <c r="C29" s="758" t="s">
        <v>141</v>
      </c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18.75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30" customHeight="1">
      <c r="B31" s="757"/>
      <c r="C31" s="758" t="s">
        <v>141</v>
      </c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23.25" customHeight="1">
      <c r="B32" s="757"/>
      <c r="C32" s="758"/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25.5" customHeight="1">
      <c r="B33" s="757"/>
      <c r="C33" s="758" t="s">
        <v>141</v>
      </c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18.75">
      <c r="B34" s="757"/>
      <c r="C34" s="758"/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25.5" customHeight="1">
      <c r="B35" s="757"/>
      <c r="C35" s="758" t="s">
        <v>141</v>
      </c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7"/>
      <c r="C36" s="758"/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9"/>
      <c r="C37" s="758" t="s">
        <v>141</v>
      </c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60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60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59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59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496"/>
      <c r="C49" s="261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7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57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</sheetData>
  <sheetProtection/>
  <mergeCells count="32">
    <mergeCell ref="T1:V1"/>
    <mergeCell ref="T2:V2"/>
    <mergeCell ref="B13:B14"/>
    <mergeCell ref="C13:C14"/>
    <mergeCell ref="B15:B16"/>
    <mergeCell ref="C15:C16"/>
    <mergeCell ref="B17:B18"/>
    <mergeCell ref="C17:C18"/>
    <mergeCell ref="B20:B21"/>
    <mergeCell ref="C20:C21"/>
    <mergeCell ref="B22:B23"/>
    <mergeCell ref="C22:C23"/>
    <mergeCell ref="B24:B25"/>
    <mergeCell ref="C24:C25"/>
    <mergeCell ref="B26:B28"/>
    <mergeCell ref="C26:C28"/>
    <mergeCell ref="B29:B30"/>
    <mergeCell ref="C29:C30"/>
    <mergeCell ref="B31:B32"/>
    <mergeCell ref="C31:C32"/>
    <mergeCell ref="B33:B34"/>
    <mergeCell ref="C33:C34"/>
    <mergeCell ref="B35:B36"/>
    <mergeCell ref="C35:C36"/>
    <mergeCell ref="B50:B51"/>
    <mergeCell ref="C50:C51"/>
    <mergeCell ref="B37:B43"/>
    <mergeCell ref="C37:C43"/>
    <mergeCell ref="B44:B46"/>
    <mergeCell ref="C44:C46"/>
    <mergeCell ref="B47:B48"/>
    <mergeCell ref="C47:C4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1"/>
  <sheetViews>
    <sheetView zoomScalePageLayoutView="0" workbookViewId="0" topLeftCell="A5">
      <selection activeCell="A9" sqref="A9:IV22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18.75">
      <c r="B4" s="150" t="s">
        <v>98</v>
      </c>
      <c r="C4" s="152"/>
      <c r="D4" s="152"/>
      <c r="E4" s="152"/>
      <c r="F4" s="152"/>
      <c r="G4" s="153"/>
      <c r="H4" s="154"/>
      <c r="I4" s="155"/>
      <c r="J4" s="153"/>
      <c r="K4" s="150" t="s">
        <v>98</v>
      </c>
      <c r="L4" s="152"/>
      <c r="M4" s="152"/>
      <c r="N4" s="152"/>
      <c r="O4" s="152"/>
      <c r="P4" s="153"/>
      <c r="Q4" s="154"/>
      <c r="R4" s="155"/>
      <c r="S4" s="153"/>
      <c r="T4" s="156"/>
      <c r="U4" s="156"/>
      <c r="V4" s="156"/>
      <c r="W4" s="544"/>
      <c r="X4" s="545"/>
      <c r="Y4" s="545"/>
      <c r="Z4" s="65"/>
      <c r="AA4" s="66"/>
    </row>
    <row r="5" spans="2:31" ht="18.75">
      <c r="B5" s="157" t="s">
        <v>164</v>
      </c>
      <c r="C5" s="181">
        <f>SUM(C6:C8)</f>
        <v>16690078.23</v>
      </c>
      <c r="D5" s="181">
        <f>SUM(D6:D8)</f>
        <v>57741.47</v>
      </c>
      <c r="E5" s="181">
        <f>SUM(E6:E8)</f>
        <v>1157454.8900000001</v>
      </c>
      <c r="F5" s="181">
        <f>SUM(F6:F8)</f>
        <v>433235.69</v>
      </c>
      <c r="G5" s="181">
        <f>SUM(G6:G8)</f>
        <v>18338510.28</v>
      </c>
      <c r="H5" s="200"/>
      <c r="I5" s="201"/>
      <c r="J5" s="202"/>
      <c r="K5" s="157" t="s">
        <v>164</v>
      </c>
      <c r="L5" s="181">
        <f>SUM(L6:L8)</f>
        <v>11828521.219999999</v>
      </c>
      <c r="M5" s="181">
        <f>SUM(M6:M8)</f>
        <v>24830.61</v>
      </c>
      <c r="N5" s="181">
        <f>SUM(N6:N8)</f>
        <v>996407.3399999999</v>
      </c>
      <c r="O5" s="181">
        <f>SUM(O6:O8)</f>
        <v>460648.63999999996</v>
      </c>
      <c r="P5" s="181">
        <f>SUM(P6:P8)</f>
        <v>13310407.809999999</v>
      </c>
      <c r="Q5" s="200"/>
      <c r="R5" s="201"/>
      <c r="S5" s="202"/>
      <c r="T5" s="73"/>
      <c r="U5" s="73"/>
      <c r="V5" s="15"/>
      <c r="W5" s="544"/>
      <c r="X5" s="545"/>
      <c r="Y5" s="545"/>
      <c r="Z5" s="141"/>
      <c r="AA5" s="17"/>
      <c r="AB5" s="81"/>
      <c r="AC5" s="81"/>
      <c r="AD5" s="81"/>
      <c r="AE5" s="81"/>
    </row>
    <row r="6" spans="2:27" ht="18.75">
      <c r="B6" s="87" t="s">
        <v>235</v>
      </c>
      <c r="C6" s="49">
        <v>11683054.76</v>
      </c>
      <c r="D6" s="49">
        <v>40419.03</v>
      </c>
      <c r="E6" s="49">
        <v>810218.42</v>
      </c>
      <c r="F6" s="49">
        <v>303264.98</v>
      </c>
      <c r="G6" s="203">
        <v>12836957.19</v>
      </c>
      <c r="H6" s="172">
        <v>25185</v>
      </c>
      <c r="I6" s="163" t="s">
        <v>104</v>
      </c>
      <c r="J6" s="120">
        <f>G6/H6</f>
        <v>509.7064597974985</v>
      </c>
      <c r="K6" s="87" t="s">
        <v>236</v>
      </c>
      <c r="L6" s="49">
        <v>9293669.122553999</v>
      </c>
      <c r="M6" s="49">
        <v>19509.410277</v>
      </c>
      <c r="N6" s="49">
        <v>782877.2470379999</v>
      </c>
      <c r="O6" s="49">
        <v>361931.636448</v>
      </c>
      <c r="P6" s="203">
        <v>10457987.416316997</v>
      </c>
      <c r="Q6" s="172">
        <v>1417</v>
      </c>
      <c r="R6" s="163" t="s">
        <v>0</v>
      </c>
      <c r="S6" s="49">
        <v>7380.37220629287</v>
      </c>
      <c r="T6" s="73">
        <f aca="true" t="shared" si="0" ref="T6:U8">W6*100/G6</f>
        <v>-18.532193715939332</v>
      </c>
      <c r="U6" s="73">
        <f t="shared" si="0"/>
        <v>-94.37363510025808</v>
      </c>
      <c r="V6" s="15">
        <f>Y6*100/J6</f>
        <v>1347.9652090783823</v>
      </c>
      <c r="W6" s="544">
        <f aca="true" t="shared" si="1" ref="W6:X8">P6-G6</f>
        <v>-2378969.773683002</v>
      </c>
      <c r="X6" s="545">
        <f t="shared" si="1"/>
        <v>-23768</v>
      </c>
      <c r="Y6" s="545">
        <f>S6-J6</f>
        <v>6870.665746495371</v>
      </c>
      <c r="Z6" s="65"/>
      <c r="AA6" s="66"/>
    </row>
    <row r="7" spans="2:27" ht="18.75">
      <c r="B7" s="87" t="s">
        <v>236</v>
      </c>
      <c r="C7" s="49">
        <v>3338015.65</v>
      </c>
      <c r="D7" s="49">
        <v>11548.29</v>
      </c>
      <c r="E7" s="49">
        <v>231490.98</v>
      </c>
      <c r="F7" s="49">
        <v>86647.14</v>
      </c>
      <c r="G7" s="203">
        <v>3667702.06</v>
      </c>
      <c r="H7" s="172">
        <v>1417</v>
      </c>
      <c r="I7" s="163" t="s">
        <v>0</v>
      </c>
      <c r="J7" s="120">
        <v>2588.357131651115</v>
      </c>
      <c r="K7" s="87" t="s">
        <v>259</v>
      </c>
      <c r="L7" s="49">
        <v>2534852.097446</v>
      </c>
      <c r="M7" s="49">
        <v>5321.199723000001</v>
      </c>
      <c r="N7" s="49">
        <v>213530.092962</v>
      </c>
      <c r="O7" s="49">
        <v>98717.003552</v>
      </c>
      <c r="P7" s="203">
        <v>2852420.3936830005</v>
      </c>
      <c r="Q7" s="172">
        <v>80</v>
      </c>
      <c r="R7" s="163" t="s">
        <v>104</v>
      </c>
      <c r="S7" s="49">
        <v>35655.25492103751</v>
      </c>
      <c r="T7" s="73">
        <f t="shared" si="0"/>
        <v>-22.228677601936937</v>
      </c>
      <c r="U7" s="73">
        <f t="shared" si="0"/>
        <v>-94.35426958362739</v>
      </c>
      <c r="V7" s="15">
        <f>Y7*100/J7</f>
        <v>1277.5245496471728</v>
      </c>
      <c r="W7" s="544">
        <f t="shared" si="1"/>
        <v>-815281.6663169996</v>
      </c>
      <c r="X7" s="545">
        <f t="shared" si="1"/>
        <v>-1337</v>
      </c>
      <c r="Y7" s="545">
        <f>S7-J7</f>
        <v>33066.89778938639</v>
      </c>
      <c r="Z7" s="204"/>
      <c r="AA7" s="173"/>
    </row>
    <row r="8" spans="2:27" ht="18.75">
      <c r="B8" s="87" t="s">
        <v>237</v>
      </c>
      <c r="C8" s="49">
        <v>1669007.82</v>
      </c>
      <c r="D8" s="49">
        <v>5774.15</v>
      </c>
      <c r="E8" s="49">
        <v>115745.49</v>
      </c>
      <c r="F8" s="49">
        <v>43323.57</v>
      </c>
      <c r="G8" s="203">
        <v>1833851.03</v>
      </c>
      <c r="H8" s="172">
        <v>100</v>
      </c>
      <c r="I8" s="163" t="s">
        <v>17</v>
      </c>
      <c r="J8" s="120">
        <v>18338.51027774815</v>
      </c>
      <c r="K8" s="569"/>
      <c r="L8" s="570"/>
      <c r="M8" s="570"/>
      <c r="N8" s="570"/>
      <c r="O8" s="570"/>
      <c r="P8" s="571"/>
      <c r="Q8" s="566"/>
      <c r="R8" s="567"/>
      <c r="S8" s="570"/>
      <c r="T8" s="73">
        <f t="shared" si="0"/>
        <v>-100</v>
      </c>
      <c r="U8" s="73">
        <f t="shared" si="0"/>
        <v>-100</v>
      </c>
      <c r="V8" s="15">
        <f>Y8*100/J8</f>
        <v>-100</v>
      </c>
      <c r="W8" s="544">
        <f t="shared" si="1"/>
        <v>-1833851.03</v>
      </c>
      <c r="X8" s="545">
        <f t="shared" si="1"/>
        <v>-100</v>
      </c>
      <c r="Y8" s="545">
        <f>S8-J8</f>
        <v>-18338.51027774815</v>
      </c>
      <c r="Z8" s="204"/>
      <c r="AA8" s="173"/>
    </row>
    <row r="9" spans="2:27" ht="18.75">
      <c r="B9" s="247"/>
      <c r="C9" s="248"/>
      <c r="D9" s="248"/>
      <c r="E9" s="248"/>
      <c r="F9" s="248"/>
      <c r="G9" s="248"/>
      <c r="H9" s="249"/>
      <c r="I9" s="250"/>
      <c r="J9" s="251"/>
      <c r="K9" s="247"/>
      <c r="L9" s="248"/>
      <c r="M9" s="248"/>
      <c r="N9" s="248"/>
      <c r="O9" s="248"/>
      <c r="P9" s="248"/>
      <c r="Q9" s="249"/>
      <c r="R9" s="250"/>
      <c r="S9" s="251"/>
      <c r="T9" s="252"/>
      <c r="U9" s="252"/>
      <c r="V9" s="252"/>
      <c r="W9" s="553"/>
      <c r="X9" s="553"/>
      <c r="Y9" s="553"/>
      <c r="Z9" s="169"/>
      <c r="AA9" s="170"/>
    </row>
    <row r="10" spans="2:27" ht="18.75">
      <c r="B10" s="253" t="s">
        <v>168</v>
      </c>
      <c r="C10" s="253"/>
      <c r="D10" s="254"/>
      <c r="E10" s="255"/>
      <c r="F10" s="256"/>
      <c r="G10" s="257"/>
      <c r="H10" s="253"/>
      <c r="I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3" t="s">
        <v>169</v>
      </c>
      <c r="C11" s="253"/>
      <c r="D11" s="254"/>
      <c r="E11" s="255"/>
      <c r="F11" s="256"/>
      <c r="G11" s="257"/>
      <c r="H11" s="253"/>
      <c r="I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18.75">
      <c r="B12" s="259" t="s">
        <v>170</v>
      </c>
      <c r="C12" s="260"/>
      <c r="D12" s="260"/>
      <c r="E12" s="260"/>
      <c r="F12" s="260"/>
      <c r="G12" s="260"/>
      <c r="H12" s="248"/>
      <c r="I12" s="248"/>
      <c r="J12" s="248"/>
      <c r="K12" s="247"/>
      <c r="L12" s="248"/>
      <c r="M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24" customHeight="1">
      <c r="B13" s="757"/>
      <c r="C13" s="758" t="s">
        <v>141</v>
      </c>
      <c r="D13" s="262"/>
      <c r="E13" s="262"/>
      <c r="F13" s="262"/>
      <c r="G13" s="262"/>
      <c r="H13" s="263"/>
      <c r="I13" s="264"/>
      <c r="J13" s="265"/>
      <c r="K13" s="266"/>
      <c r="L13" s="262"/>
      <c r="M13" s="262"/>
      <c r="N13" s="262"/>
      <c r="O13" s="262"/>
      <c r="P13" s="262"/>
      <c r="Q13" s="263"/>
      <c r="R13" s="264"/>
      <c r="S13" s="265"/>
      <c r="T13" s="267"/>
      <c r="U13" s="267"/>
      <c r="V13" s="267"/>
      <c r="W13" s="553"/>
      <c r="X13" s="553"/>
      <c r="Y13" s="553"/>
      <c r="Z13" s="169"/>
      <c r="AA13" s="170"/>
    </row>
    <row r="14" spans="2:27" ht="18.75">
      <c r="B14" s="757"/>
      <c r="C14" s="758"/>
      <c r="D14" s="248"/>
      <c r="E14" s="248"/>
      <c r="F14" s="248"/>
      <c r="G14" s="248"/>
      <c r="H14" s="249"/>
      <c r="I14" s="250"/>
      <c r="J14" s="251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22.5" customHeight="1">
      <c r="B15" s="757"/>
      <c r="C15" s="758" t="s">
        <v>141</v>
      </c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18.75">
      <c r="B16" s="757"/>
      <c r="C16" s="758"/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27.75" customHeight="1">
      <c r="B17" s="757"/>
      <c r="C17" s="758" t="s">
        <v>141</v>
      </c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18.75">
      <c r="B18" s="757"/>
      <c r="C18" s="758"/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68"/>
      <c r="U18" s="268"/>
      <c r="V18" s="268"/>
      <c r="W18" s="554"/>
      <c r="X18" s="554"/>
      <c r="Y18" s="554"/>
      <c r="Z18" s="169"/>
      <c r="AA18" s="170"/>
    </row>
    <row r="19" spans="2:27" ht="38.25" customHeight="1">
      <c r="B19" s="269"/>
      <c r="C19" s="261" t="s">
        <v>141</v>
      </c>
      <c r="D19" s="262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24" customHeight="1">
      <c r="B20" s="757"/>
      <c r="C20" s="758" t="s">
        <v>141</v>
      </c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18.75">
      <c r="B21" s="757"/>
      <c r="C21" s="758"/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21" customHeight="1">
      <c r="B22" s="757"/>
      <c r="C22" s="758" t="s">
        <v>141</v>
      </c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18.75">
      <c r="B23" s="757"/>
      <c r="C23" s="758"/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27.75" customHeight="1">
      <c r="B24" s="757"/>
      <c r="C24" s="758" t="s">
        <v>141</v>
      </c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18.75">
      <c r="B25" s="757"/>
      <c r="C25" s="758"/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28.5" customHeight="1">
      <c r="B26" s="757"/>
      <c r="C26" s="758" t="s">
        <v>141</v>
      </c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18.75">
      <c r="B27" s="757"/>
      <c r="C27" s="758"/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30" customHeight="1">
      <c r="B29" s="757"/>
      <c r="C29" s="758" t="s">
        <v>141</v>
      </c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18.75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30" customHeight="1">
      <c r="B31" s="757"/>
      <c r="C31" s="758" t="s">
        <v>141</v>
      </c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23.25" customHeight="1">
      <c r="B32" s="757"/>
      <c r="C32" s="758"/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25.5" customHeight="1">
      <c r="B33" s="757"/>
      <c r="C33" s="758" t="s">
        <v>141</v>
      </c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18.75">
      <c r="B34" s="757"/>
      <c r="C34" s="758"/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25.5" customHeight="1">
      <c r="B35" s="757"/>
      <c r="C35" s="758" t="s">
        <v>141</v>
      </c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7"/>
      <c r="C36" s="758"/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9"/>
      <c r="C37" s="758" t="s">
        <v>141</v>
      </c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60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60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59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59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496"/>
      <c r="C49" s="261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7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57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</sheetData>
  <sheetProtection/>
  <mergeCells count="32">
    <mergeCell ref="T1:V1"/>
    <mergeCell ref="T2:V2"/>
    <mergeCell ref="B13:B14"/>
    <mergeCell ref="C13:C14"/>
    <mergeCell ref="B15:B16"/>
    <mergeCell ref="C15:C16"/>
    <mergeCell ref="B17:B18"/>
    <mergeCell ref="C17:C18"/>
    <mergeCell ref="B20:B21"/>
    <mergeCell ref="C20:C21"/>
    <mergeCell ref="B22:B23"/>
    <mergeCell ref="C22:C23"/>
    <mergeCell ref="B24:B25"/>
    <mergeCell ref="C24:C25"/>
    <mergeCell ref="B26:B28"/>
    <mergeCell ref="C26:C28"/>
    <mergeCell ref="B29:B30"/>
    <mergeCell ref="C29:C30"/>
    <mergeCell ref="B31:B32"/>
    <mergeCell ref="C31:C32"/>
    <mergeCell ref="B33:B34"/>
    <mergeCell ref="C33:C34"/>
    <mergeCell ref="B35:B36"/>
    <mergeCell ref="C35:C36"/>
    <mergeCell ref="B50:B51"/>
    <mergeCell ref="C50:C51"/>
    <mergeCell ref="B37:B43"/>
    <mergeCell ref="C37:C43"/>
    <mergeCell ref="B44:B46"/>
    <mergeCell ref="C44:C46"/>
    <mergeCell ref="B47:B48"/>
    <mergeCell ref="C47:C4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4"/>
  <sheetViews>
    <sheetView zoomScalePageLayoutView="0" workbookViewId="0" topLeftCell="A1">
      <selection activeCell="J13" sqref="J13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30" customHeight="1">
      <c r="B4" s="35" t="s">
        <v>16</v>
      </c>
      <c r="C4" s="36"/>
      <c r="D4" s="36"/>
      <c r="E4" s="36"/>
      <c r="F4" s="36"/>
      <c r="G4" s="36"/>
      <c r="H4" s="37"/>
      <c r="I4" s="38"/>
      <c r="J4" s="39"/>
      <c r="K4" s="35" t="s">
        <v>16</v>
      </c>
      <c r="L4" s="36"/>
      <c r="M4" s="36"/>
      <c r="N4" s="36"/>
      <c r="O4" s="36"/>
      <c r="P4" s="36"/>
      <c r="Q4" s="37"/>
      <c r="R4" s="38"/>
      <c r="S4" s="39"/>
      <c r="T4" s="40"/>
      <c r="U4" s="40"/>
      <c r="V4" s="41"/>
      <c r="W4" s="536"/>
      <c r="X4" s="537"/>
      <c r="Y4" s="537"/>
      <c r="Z4" s="33"/>
      <c r="AA4" s="34"/>
    </row>
    <row r="5" spans="2:27" ht="18.75">
      <c r="B5" s="150" t="s">
        <v>98</v>
      </c>
      <c r="C5" s="152"/>
      <c r="D5" s="152"/>
      <c r="E5" s="152"/>
      <c r="F5" s="152"/>
      <c r="G5" s="153"/>
      <c r="H5" s="154"/>
      <c r="I5" s="155"/>
      <c r="J5" s="153"/>
      <c r="K5" s="150" t="s">
        <v>98</v>
      </c>
      <c r="L5" s="152"/>
      <c r="M5" s="152"/>
      <c r="N5" s="152"/>
      <c r="O5" s="152"/>
      <c r="P5" s="153"/>
      <c r="Q5" s="154"/>
      <c r="R5" s="155"/>
      <c r="S5" s="153"/>
      <c r="T5" s="156"/>
      <c r="U5" s="156"/>
      <c r="V5" s="156"/>
      <c r="W5" s="544"/>
      <c r="X5" s="545"/>
      <c r="Y5" s="545"/>
      <c r="Z5" s="65"/>
      <c r="AA5" s="66"/>
    </row>
    <row r="6" spans="2:31" ht="18.75">
      <c r="B6" s="164" t="s">
        <v>165</v>
      </c>
      <c r="C6" s="206">
        <f>SUM(C7:C11)</f>
        <v>17673628.080000002</v>
      </c>
      <c r="D6" s="206">
        <f>SUM(D7:D11)</f>
        <v>67365.04000000001</v>
      </c>
      <c r="E6" s="206">
        <f>SUM(E7:E11)</f>
        <v>886309.8999999999</v>
      </c>
      <c r="F6" s="206">
        <f>SUM(F7:F11)</f>
        <v>655660.89</v>
      </c>
      <c r="G6" s="206">
        <f>SUM(G7:G11)</f>
        <v>19282963.91</v>
      </c>
      <c r="H6" s="207"/>
      <c r="I6" s="205"/>
      <c r="J6" s="205"/>
      <c r="K6" s="164" t="s">
        <v>165</v>
      </c>
      <c r="L6" s="206">
        <f>SUM(L7:L11)</f>
        <v>16014809.629999999</v>
      </c>
      <c r="M6" s="206">
        <f>SUM(M7:M11)</f>
        <v>22671.412999999997</v>
      </c>
      <c r="N6" s="206">
        <f>SUM(N7:N11)</f>
        <v>997805.38</v>
      </c>
      <c r="O6" s="206">
        <f>SUM(O7:O11)</f>
        <v>944144.78</v>
      </c>
      <c r="P6" s="206">
        <f>SUM(P7:P11)</f>
        <v>17979431.202999998</v>
      </c>
      <c r="Q6" s="207"/>
      <c r="R6" s="205"/>
      <c r="S6" s="205"/>
      <c r="T6" s="73"/>
      <c r="U6" s="73"/>
      <c r="V6" s="15"/>
      <c r="W6" s="544"/>
      <c r="X6" s="545"/>
      <c r="Y6" s="545"/>
      <c r="Z6" s="204"/>
      <c r="AA6" s="17"/>
      <c r="AB6" s="208"/>
      <c r="AC6" s="208"/>
      <c r="AD6" s="208"/>
      <c r="AE6" s="208"/>
    </row>
    <row r="7" spans="2:31" ht="37.5">
      <c r="B7" s="209" t="s">
        <v>238</v>
      </c>
      <c r="C7" s="153">
        <v>5448779.54</v>
      </c>
      <c r="D7" s="153">
        <v>20768.64</v>
      </c>
      <c r="E7" s="153">
        <v>273249.34</v>
      </c>
      <c r="F7" s="153">
        <v>202140.25</v>
      </c>
      <c r="G7" s="210">
        <v>5944937.77</v>
      </c>
      <c r="H7" s="751">
        <v>1</v>
      </c>
      <c r="I7" s="163" t="s">
        <v>2</v>
      </c>
      <c r="J7" s="505">
        <f>G7/H7</f>
        <v>5944937.77</v>
      </c>
      <c r="K7" s="209" t="s">
        <v>238</v>
      </c>
      <c r="L7" s="153">
        <v>5332931.610119999</v>
      </c>
      <c r="M7" s="153">
        <v>7549.582859999999</v>
      </c>
      <c r="N7" s="153">
        <v>332269.19153999997</v>
      </c>
      <c r="O7" s="153">
        <v>314400.21174</v>
      </c>
      <c r="P7" s="210">
        <v>5987150.59626</v>
      </c>
      <c r="Q7" s="211">
        <v>1</v>
      </c>
      <c r="R7" s="212" t="s">
        <v>2</v>
      </c>
      <c r="S7" s="153">
        <v>5987150.59626</v>
      </c>
      <c r="T7" s="73">
        <f aca="true" t="shared" si="0" ref="T7:U11">W7*100/G7</f>
        <v>0.7100633832202498</v>
      </c>
      <c r="U7" s="73">
        <f t="shared" si="0"/>
        <v>0</v>
      </c>
      <c r="V7" s="15">
        <f>Y7*100/J7</f>
        <v>0.7100633832202498</v>
      </c>
      <c r="W7" s="544">
        <f aca="true" t="shared" si="1" ref="W7:X11">P7-G7</f>
        <v>42212.82626000047</v>
      </c>
      <c r="X7" s="545">
        <f t="shared" si="1"/>
        <v>0</v>
      </c>
      <c r="Y7" s="545">
        <f>S7-J7</f>
        <v>42212.82626000047</v>
      </c>
      <c r="Z7" s="204"/>
      <c r="AA7" s="17"/>
      <c r="AB7" s="208"/>
      <c r="AC7" s="208"/>
      <c r="AD7" s="208"/>
      <c r="AE7" s="208"/>
    </row>
    <row r="8" spans="2:31" ht="37.5">
      <c r="B8" s="87" t="s">
        <v>239</v>
      </c>
      <c r="C8" s="213">
        <v>2136741.64</v>
      </c>
      <c r="D8" s="213">
        <v>8144.43</v>
      </c>
      <c r="E8" s="213">
        <v>107154.87</v>
      </c>
      <c r="F8" s="213">
        <v>79269.4</v>
      </c>
      <c r="G8" s="213">
        <v>2331310.34</v>
      </c>
      <c r="H8" s="752">
        <v>12</v>
      </c>
      <c r="I8" s="300" t="s">
        <v>31</v>
      </c>
      <c r="J8" s="505">
        <f>G8/H8</f>
        <v>194275.86166666666</v>
      </c>
      <c r="K8" s="87" t="s">
        <v>239</v>
      </c>
      <c r="L8" s="213">
        <v>3116481.945944</v>
      </c>
      <c r="M8" s="213">
        <v>4411.858332</v>
      </c>
      <c r="N8" s="213">
        <v>194172.926948</v>
      </c>
      <c r="O8" s="213">
        <v>183730.574188</v>
      </c>
      <c r="P8" s="213">
        <v>3498797.3054120005</v>
      </c>
      <c r="Q8" s="214">
        <v>12</v>
      </c>
      <c r="R8" s="215" t="s">
        <v>31</v>
      </c>
      <c r="S8" s="151">
        <v>291566.4421176667</v>
      </c>
      <c r="T8" s="73">
        <f t="shared" si="0"/>
        <v>50.07857364077923</v>
      </c>
      <c r="U8" s="73">
        <f t="shared" si="0"/>
        <v>0</v>
      </c>
      <c r="V8" s="15">
        <f>Y8*100/J8</f>
        <v>50.07857364077923</v>
      </c>
      <c r="W8" s="544">
        <f t="shared" si="1"/>
        <v>1167486.9654120007</v>
      </c>
      <c r="X8" s="545">
        <f t="shared" si="1"/>
        <v>0</v>
      </c>
      <c r="Y8" s="545">
        <f>S8-J8</f>
        <v>97290.58045100005</v>
      </c>
      <c r="Z8" s="189"/>
      <c r="AA8" s="216"/>
      <c r="AB8" s="217"/>
      <c r="AC8" s="217"/>
      <c r="AD8" s="217"/>
      <c r="AE8" s="217"/>
    </row>
    <row r="9" spans="2:31" ht="18.75">
      <c r="B9" s="515" t="s">
        <v>240</v>
      </c>
      <c r="C9" s="516">
        <v>2355894.62</v>
      </c>
      <c r="D9" s="516">
        <v>8979.76</v>
      </c>
      <c r="E9" s="516">
        <v>118145.11</v>
      </c>
      <c r="F9" s="516">
        <v>87399.6</v>
      </c>
      <c r="G9" s="517">
        <v>2570419.09</v>
      </c>
      <c r="H9" s="753">
        <v>1</v>
      </c>
      <c r="I9" s="754" t="s">
        <v>6</v>
      </c>
      <c r="J9" s="505">
        <f>G9/H9</f>
        <v>2570419.09</v>
      </c>
      <c r="K9" s="515" t="s">
        <v>240</v>
      </c>
      <c r="L9" s="516">
        <v>3561693.663936</v>
      </c>
      <c r="M9" s="516">
        <v>5042.123807999999</v>
      </c>
      <c r="N9" s="516">
        <v>221911.916512</v>
      </c>
      <c r="O9" s="516">
        <v>209977.79907199997</v>
      </c>
      <c r="P9" s="517">
        <v>3998625.5033279993</v>
      </c>
      <c r="Q9" s="518">
        <v>1</v>
      </c>
      <c r="R9" s="519" t="s">
        <v>6</v>
      </c>
      <c r="S9" s="520">
        <v>3998625.5033279993</v>
      </c>
      <c r="T9" s="73">
        <f t="shared" si="0"/>
        <v>55.56317329280337</v>
      </c>
      <c r="U9" s="73">
        <f t="shared" si="0"/>
        <v>0</v>
      </c>
      <c r="V9" s="15">
        <f>Y9*100/J9</f>
        <v>55.56317329280337</v>
      </c>
      <c r="W9" s="544">
        <f t="shared" si="1"/>
        <v>1428206.4133279994</v>
      </c>
      <c r="X9" s="545">
        <f t="shared" si="1"/>
        <v>0</v>
      </c>
      <c r="Y9" s="545">
        <f>S9-J9</f>
        <v>1428206.4133279994</v>
      </c>
      <c r="Z9" s="189"/>
      <c r="AA9" s="18"/>
      <c r="AB9" s="81"/>
      <c r="AC9" s="81"/>
      <c r="AD9" s="81"/>
      <c r="AE9" s="81"/>
    </row>
    <row r="10" spans="2:31" ht="37.5">
      <c r="B10" s="218" t="s">
        <v>241</v>
      </c>
      <c r="C10" s="219">
        <v>3388034.5</v>
      </c>
      <c r="D10" s="219">
        <v>12913.88</v>
      </c>
      <c r="E10" s="219">
        <v>169905.61</v>
      </c>
      <c r="F10" s="219">
        <v>125690.19</v>
      </c>
      <c r="G10" s="219">
        <v>3696544.18</v>
      </c>
      <c r="H10" s="755">
        <v>1</v>
      </c>
      <c r="I10" s="756" t="s">
        <v>6</v>
      </c>
      <c r="J10" s="572">
        <f>G10/H10</f>
        <v>3696544.18</v>
      </c>
      <c r="K10" s="218" t="s">
        <v>260</v>
      </c>
      <c r="L10" s="219">
        <v>960888.5784</v>
      </c>
      <c r="M10" s="219">
        <v>1360.2851999999998</v>
      </c>
      <c r="N10" s="219">
        <v>59868.3228</v>
      </c>
      <c r="O10" s="219">
        <v>56648.686799999996</v>
      </c>
      <c r="P10" s="219">
        <v>1078765.8732</v>
      </c>
      <c r="Q10" s="220">
        <v>1</v>
      </c>
      <c r="R10" s="221" t="s">
        <v>6</v>
      </c>
      <c r="S10" s="134">
        <v>1078765.8732</v>
      </c>
      <c r="T10" s="73">
        <f t="shared" si="0"/>
        <v>-70.81690842391069</v>
      </c>
      <c r="U10" s="73">
        <f t="shared" si="0"/>
        <v>0</v>
      </c>
      <c r="V10" s="15">
        <f>Y10*100/J10</f>
        <v>-70.81690842391069</v>
      </c>
      <c r="W10" s="544">
        <f t="shared" si="1"/>
        <v>-2617778.3068000004</v>
      </c>
      <c r="X10" s="545">
        <f t="shared" si="1"/>
        <v>0</v>
      </c>
      <c r="Y10" s="545">
        <f>S10-J10</f>
        <v>-2617778.3068000004</v>
      </c>
      <c r="Z10" s="141"/>
      <c r="AA10" s="142"/>
      <c r="AB10" s="142"/>
      <c r="AC10" s="142"/>
      <c r="AD10" s="142"/>
      <c r="AE10" s="142"/>
    </row>
    <row r="11" spans="2:31" ht="60.75" customHeight="1">
      <c r="B11" s="396" t="s">
        <v>242</v>
      </c>
      <c r="C11" s="188">
        <v>4344177.78</v>
      </c>
      <c r="D11" s="188">
        <v>16558.33</v>
      </c>
      <c r="E11" s="188">
        <v>217854.97</v>
      </c>
      <c r="F11" s="188">
        <v>161161.45</v>
      </c>
      <c r="G11" s="188">
        <v>4739752.53</v>
      </c>
      <c r="H11" s="574">
        <v>944720800</v>
      </c>
      <c r="I11" s="502" t="s">
        <v>62</v>
      </c>
      <c r="J11" s="120">
        <f>G11/H11</f>
        <v>0.005017093441787246</v>
      </c>
      <c r="K11" s="396" t="s">
        <v>242</v>
      </c>
      <c r="L11" s="188">
        <v>3042813.8316</v>
      </c>
      <c r="M11" s="188">
        <v>4307.5628</v>
      </c>
      <c r="N11" s="188">
        <v>189583.02219999998</v>
      </c>
      <c r="O11" s="188">
        <v>179387.5082</v>
      </c>
      <c r="P11" s="188">
        <v>3416091.9248</v>
      </c>
      <c r="Q11" s="574">
        <v>924320771.72</v>
      </c>
      <c r="R11" s="502" t="s">
        <v>62</v>
      </c>
      <c r="S11" s="188">
        <v>0.0036957861700362394</v>
      </c>
      <c r="T11" s="73">
        <f t="shared" si="0"/>
        <v>-27.926787249375657</v>
      </c>
      <c r="U11" s="73">
        <f t="shared" si="0"/>
        <v>-2.159371136953899</v>
      </c>
      <c r="V11" s="15">
        <f>Y11*100/J11</f>
        <v>-26.336110480739134</v>
      </c>
      <c r="W11" s="544">
        <f t="shared" si="1"/>
        <v>-1323660.6052</v>
      </c>
      <c r="X11" s="545">
        <f t="shared" si="1"/>
        <v>-20400028.27999997</v>
      </c>
      <c r="Y11" s="545">
        <f>S11-J11</f>
        <v>-0.0013213072717510065</v>
      </c>
      <c r="Z11" s="141"/>
      <c r="AA11" s="142"/>
      <c r="AB11" s="142"/>
      <c r="AC11" s="142"/>
      <c r="AD11" s="142"/>
      <c r="AE11" s="142"/>
    </row>
    <row r="12" spans="2:27" ht="18.75">
      <c r="B12" s="247"/>
      <c r="C12" s="248"/>
      <c r="D12" s="248"/>
      <c r="E12" s="248"/>
      <c r="F12" s="248"/>
      <c r="G12" s="248"/>
      <c r="H12" s="249"/>
      <c r="I12" s="250"/>
      <c r="J12" s="251"/>
      <c r="K12" s="247"/>
      <c r="L12" s="248"/>
      <c r="M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18.75">
      <c r="B13" s="253" t="s">
        <v>168</v>
      </c>
      <c r="C13" s="253"/>
      <c r="D13" s="254"/>
      <c r="E13" s="255"/>
      <c r="F13" s="256"/>
      <c r="G13" s="257"/>
      <c r="H13" s="253"/>
      <c r="I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18.75">
      <c r="B14" s="253" t="s">
        <v>169</v>
      </c>
      <c r="C14" s="253"/>
      <c r="D14" s="254"/>
      <c r="E14" s="255"/>
      <c r="F14" s="256"/>
      <c r="G14" s="257"/>
      <c r="H14" s="253"/>
      <c r="I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18.75">
      <c r="B15" s="259" t="s">
        <v>170</v>
      </c>
      <c r="C15" s="260"/>
      <c r="D15" s="260"/>
      <c r="E15" s="260"/>
      <c r="F15" s="260"/>
      <c r="G15" s="260"/>
      <c r="H15" s="248"/>
      <c r="I15" s="248"/>
      <c r="J15" s="248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24" customHeight="1">
      <c r="B16" s="757"/>
      <c r="C16" s="758" t="s">
        <v>141</v>
      </c>
      <c r="D16" s="262"/>
      <c r="E16" s="262"/>
      <c r="F16" s="262"/>
      <c r="G16" s="262"/>
      <c r="H16" s="263"/>
      <c r="I16" s="264"/>
      <c r="J16" s="265"/>
      <c r="K16" s="266"/>
      <c r="L16" s="262"/>
      <c r="M16" s="262"/>
      <c r="N16" s="262"/>
      <c r="O16" s="262"/>
      <c r="P16" s="262"/>
      <c r="Q16" s="263"/>
      <c r="R16" s="264"/>
      <c r="S16" s="265"/>
      <c r="T16" s="267"/>
      <c r="U16" s="267"/>
      <c r="V16" s="267"/>
      <c r="W16" s="553"/>
      <c r="X16" s="553"/>
      <c r="Y16" s="553"/>
      <c r="Z16" s="169"/>
      <c r="AA16" s="170"/>
    </row>
    <row r="17" spans="2:27" ht="18.75">
      <c r="B17" s="757"/>
      <c r="C17" s="758"/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22.5" customHeight="1">
      <c r="B18" s="757"/>
      <c r="C18" s="758" t="s">
        <v>141</v>
      </c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52"/>
      <c r="U18" s="252"/>
      <c r="V18" s="252"/>
      <c r="W18" s="553"/>
      <c r="X18" s="553"/>
      <c r="Y18" s="553"/>
      <c r="Z18" s="169"/>
      <c r="AA18" s="170"/>
    </row>
    <row r="19" spans="2:27" ht="18.75">
      <c r="B19" s="757"/>
      <c r="C19" s="758"/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52"/>
      <c r="U19" s="252"/>
      <c r="V19" s="252"/>
      <c r="W19" s="553"/>
      <c r="X19" s="553"/>
      <c r="Y19" s="553"/>
      <c r="Z19" s="169"/>
      <c r="AA19" s="170"/>
    </row>
    <row r="20" spans="2:27" ht="27.75" customHeight="1">
      <c r="B20" s="757"/>
      <c r="C20" s="758" t="s">
        <v>141</v>
      </c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52"/>
      <c r="U20" s="252"/>
      <c r="V20" s="252"/>
      <c r="W20" s="553"/>
      <c r="X20" s="553"/>
      <c r="Y20" s="553"/>
      <c r="Z20" s="169"/>
      <c r="AA20" s="170"/>
    </row>
    <row r="21" spans="2:27" ht="18.75">
      <c r="B21" s="757"/>
      <c r="C21" s="758"/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38.25" customHeight="1">
      <c r="B22" s="269"/>
      <c r="C22" s="261" t="s">
        <v>141</v>
      </c>
      <c r="D22" s="262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24" customHeight="1">
      <c r="B23" s="757"/>
      <c r="C23" s="758" t="s">
        <v>141</v>
      </c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18.75">
      <c r="B24" s="757"/>
      <c r="C24" s="758"/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21" customHeight="1">
      <c r="B25" s="757"/>
      <c r="C25" s="758" t="s">
        <v>141</v>
      </c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18.75">
      <c r="B26" s="757"/>
      <c r="C26" s="758"/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27.75" customHeight="1">
      <c r="B27" s="757"/>
      <c r="C27" s="758" t="s">
        <v>141</v>
      </c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28.5" customHeight="1">
      <c r="B29" s="757"/>
      <c r="C29" s="758" t="s">
        <v>141</v>
      </c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18.75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18.75">
      <c r="B31" s="757"/>
      <c r="C31" s="758"/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30" customHeight="1">
      <c r="B32" s="757"/>
      <c r="C32" s="758" t="s">
        <v>141</v>
      </c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18.75">
      <c r="B33" s="757"/>
      <c r="C33" s="758"/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30" customHeight="1">
      <c r="B34" s="757"/>
      <c r="C34" s="758" t="s">
        <v>141</v>
      </c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23.25" customHeight="1">
      <c r="B35" s="757"/>
      <c r="C35" s="758"/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25.5" customHeight="1">
      <c r="B36" s="757"/>
      <c r="C36" s="758" t="s">
        <v>141</v>
      </c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7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25.5" customHeight="1">
      <c r="B38" s="757"/>
      <c r="C38" s="758" t="s">
        <v>141</v>
      </c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7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 t="s">
        <v>141</v>
      </c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59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59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59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60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60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60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9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59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  <row r="52" spans="2:27" ht="18.75">
      <c r="B52" s="496"/>
      <c r="C52" s="261"/>
      <c r="D52" s="248"/>
      <c r="E52" s="248"/>
      <c r="F52" s="248"/>
      <c r="G52" s="248"/>
      <c r="H52" s="249"/>
      <c r="I52" s="250"/>
      <c r="J52" s="251"/>
      <c r="K52" s="247"/>
      <c r="L52" s="248"/>
      <c r="M52" s="248"/>
      <c r="N52" s="248"/>
      <c r="O52" s="248"/>
      <c r="P52" s="248"/>
      <c r="Q52" s="249"/>
      <c r="R52" s="250"/>
      <c r="S52" s="251"/>
      <c r="T52" s="268"/>
      <c r="U52" s="268"/>
      <c r="V52" s="268"/>
      <c r="W52" s="554"/>
      <c r="X52" s="554"/>
      <c r="Y52" s="554"/>
      <c r="Z52" s="169"/>
      <c r="AA52" s="170"/>
    </row>
    <row r="53" spans="2:27" ht="18.75">
      <c r="B53" s="757"/>
      <c r="C53" s="758"/>
      <c r="D53" s="248"/>
      <c r="E53" s="248"/>
      <c r="F53" s="248"/>
      <c r="G53" s="248"/>
      <c r="H53" s="249"/>
      <c r="I53" s="250"/>
      <c r="J53" s="251"/>
      <c r="K53" s="247"/>
      <c r="L53" s="248"/>
      <c r="M53" s="248"/>
      <c r="N53" s="248"/>
      <c r="O53" s="248"/>
      <c r="P53" s="248"/>
      <c r="Q53" s="249"/>
      <c r="R53" s="250"/>
      <c r="S53" s="251"/>
      <c r="T53" s="268"/>
      <c r="U53" s="268"/>
      <c r="V53" s="268"/>
      <c r="W53" s="554"/>
      <c r="X53" s="554"/>
      <c r="Y53" s="554"/>
      <c r="Z53" s="169"/>
      <c r="AA53" s="170"/>
    </row>
    <row r="54" spans="2:27" ht="18.75">
      <c r="B54" s="757"/>
      <c r="C54" s="758"/>
      <c r="D54" s="248"/>
      <c r="E54" s="248"/>
      <c r="F54" s="248"/>
      <c r="G54" s="248"/>
      <c r="H54" s="249"/>
      <c r="I54" s="250"/>
      <c r="J54" s="251"/>
      <c r="K54" s="247"/>
      <c r="L54" s="248"/>
      <c r="M54" s="248"/>
      <c r="N54" s="248"/>
      <c r="O54" s="248"/>
      <c r="P54" s="248"/>
      <c r="Q54" s="249"/>
      <c r="R54" s="250"/>
      <c r="S54" s="251"/>
      <c r="T54" s="268"/>
      <c r="U54" s="268"/>
      <c r="V54" s="268"/>
      <c r="W54" s="554"/>
      <c r="X54" s="554"/>
      <c r="Y54" s="554"/>
      <c r="Z54" s="169"/>
      <c r="AA54" s="170"/>
    </row>
  </sheetData>
  <sheetProtection/>
  <mergeCells count="32">
    <mergeCell ref="T1:V1"/>
    <mergeCell ref="T2:V2"/>
    <mergeCell ref="B16:B17"/>
    <mergeCell ref="C16:C17"/>
    <mergeCell ref="B18:B19"/>
    <mergeCell ref="C18:C19"/>
    <mergeCell ref="B20:B21"/>
    <mergeCell ref="C20:C21"/>
    <mergeCell ref="B23:B24"/>
    <mergeCell ref="C23:C24"/>
    <mergeCell ref="B25:B26"/>
    <mergeCell ref="C25:C26"/>
    <mergeCell ref="B27:B28"/>
    <mergeCell ref="C27:C28"/>
    <mergeCell ref="B29:B31"/>
    <mergeCell ref="C29:C31"/>
    <mergeCell ref="B32:B33"/>
    <mergeCell ref="C32:C33"/>
    <mergeCell ref="B34:B35"/>
    <mergeCell ref="C34:C35"/>
    <mergeCell ref="B36:B37"/>
    <mergeCell ref="C36:C37"/>
    <mergeCell ref="B38:B39"/>
    <mergeCell ref="C38:C39"/>
    <mergeCell ref="B53:B54"/>
    <mergeCell ref="C53:C54"/>
    <mergeCell ref="B40:B46"/>
    <mergeCell ref="C40:C46"/>
    <mergeCell ref="B47:B49"/>
    <mergeCell ref="C47:C49"/>
    <mergeCell ref="B50:B51"/>
    <mergeCell ref="C50:C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M41"/>
  <sheetViews>
    <sheetView zoomScalePageLayoutView="0" workbookViewId="0" topLeftCell="A7">
      <selection activeCell="G31" sqref="G31"/>
    </sheetView>
  </sheetViews>
  <sheetFormatPr defaultColWidth="10.8515625" defaultRowHeight="12.75"/>
  <cols>
    <col min="1" max="1" width="30.7109375" style="347" customWidth="1"/>
    <col min="2" max="2" width="15.57421875" style="348" customWidth="1"/>
    <col min="3" max="3" width="16.00390625" style="348" customWidth="1"/>
    <col min="4" max="5" width="14.00390625" style="348" customWidth="1"/>
    <col min="6" max="6" width="17.00390625" style="348" bestFit="1" customWidth="1"/>
    <col min="7" max="7" width="8.7109375" style="349" customWidth="1"/>
    <col min="8" max="8" width="9.57421875" style="350" bestFit="1" customWidth="1"/>
    <col min="9" max="9" width="13.57421875" style="348" bestFit="1" customWidth="1"/>
    <col min="10" max="10" width="30.7109375" style="351" customWidth="1"/>
    <col min="11" max="11" width="17.421875" style="351" customWidth="1"/>
    <col min="12" max="12" width="16.8515625" style="351" customWidth="1"/>
    <col min="13" max="13" width="14.7109375" style="351" customWidth="1"/>
    <col min="14" max="14" width="14.140625" style="351" customWidth="1"/>
    <col min="15" max="15" width="15.140625" style="351" bestFit="1" customWidth="1"/>
    <col min="16" max="16" width="8.57421875" style="347" bestFit="1" customWidth="1"/>
    <col min="17" max="17" width="7.421875" style="351" bestFit="1" customWidth="1"/>
    <col min="18" max="18" width="12.7109375" style="353" customWidth="1"/>
    <col min="19" max="19" width="14.57421875" style="354" bestFit="1" customWidth="1"/>
    <col min="20" max="20" width="9.7109375" style="354" customWidth="1"/>
    <col min="21" max="21" width="17.8515625" style="354" customWidth="1"/>
    <col min="22" max="22" width="16.8515625" style="355" hidden="1" customWidth="1"/>
    <col min="23" max="23" width="13.57421875" style="355" hidden="1" customWidth="1"/>
    <col min="24" max="24" width="18.28125" style="355" hidden="1" customWidth="1"/>
    <col min="25" max="25" width="10.8515625" style="336" customWidth="1"/>
    <col min="26" max="16384" width="10.8515625" style="336" customWidth="1"/>
  </cols>
  <sheetData>
    <row r="1" spans="1:24" s="274" customFormat="1" ht="21">
      <c r="A1" s="270" t="s">
        <v>171</v>
      </c>
      <c r="B1" s="271"/>
      <c r="C1" s="271"/>
      <c r="D1" s="271"/>
      <c r="E1" s="271"/>
      <c r="F1" s="271"/>
      <c r="G1" s="272"/>
      <c r="H1" s="273"/>
      <c r="I1" s="271"/>
      <c r="J1" s="270" t="s">
        <v>171</v>
      </c>
      <c r="R1" s="275"/>
      <c r="S1" s="276"/>
      <c r="T1" s="276"/>
      <c r="U1" s="276"/>
      <c r="V1" s="276"/>
      <c r="W1" s="276"/>
      <c r="X1" s="276"/>
    </row>
    <row r="2" spans="1:24" s="285" customFormat="1" ht="21">
      <c r="A2" s="277"/>
      <c r="B2" s="278"/>
      <c r="C2" s="278"/>
      <c r="D2" s="278"/>
      <c r="E2" s="278"/>
      <c r="F2" s="279"/>
      <c r="G2" s="280"/>
      <c r="H2" s="281"/>
      <c r="I2" s="279"/>
      <c r="J2" s="281"/>
      <c r="K2" s="281"/>
      <c r="L2" s="281"/>
      <c r="M2" s="281"/>
      <c r="N2" s="281"/>
      <c r="O2" s="281"/>
      <c r="P2" s="281"/>
      <c r="Q2" s="281"/>
      <c r="R2" s="282"/>
      <c r="S2" s="283"/>
      <c r="T2" s="283"/>
      <c r="U2" s="283"/>
      <c r="V2" s="284"/>
      <c r="W2" s="284"/>
      <c r="X2" s="284"/>
    </row>
    <row r="3" spans="1:27" s="287" customFormat="1" ht="23.25" customHeight="1">
      <c r="A3" s="767" t="s">
        <v>172</v>
      </c>
      <c r="B3" s="768"/>
      <c r="C3" s="768"/>
      <c r="D3" s="768"/>
      <c r="E3" s="768"/>
      <c r="F3" s="768"/>
      <c r="G3" s="768"/>
      <c r="H3" s="768"/>
      <c r="I3" s="769"/>
      <c r="J3" s="767" t="s">
        <v>263</v>
      </c>
      <c r="K3" s="768"/>
      <c r="L3" s="768"/>
      <c r="M3" s="768"/>
      <c r="N3" s="768"/>
      <c r="O3" s="768"/>
      <c r="P3" s="768"/>
      <c r="Q3" s="768"/>
      <c r="R3" s="769"/>
      <c r="S3" s="770" t="s">
        <v>173</v>
      </c>
      <c r="T3" s="770"/>
      <c r="U3" s="770"/>
      <c r="V3" s="771" t="s">
        <v>7</v>
      </c>
      <c r="W3" s="772"/>
      <c r="X3" s="773"/>
      <c r="Y3" s="286"/>
      <c r="Z3" s="286"/>
      <c r="AA3" s="286"/>
    </row>
    <row r="4" spans="1:24" s="296" customFormat="1" ht="37.5">
      <c r="A4" s="288" t="s">
        <v>174</v>
      </c>
      <c r="B4" s="289" t="s">
        <v>8</v>
      </c>
      <c r="C4" s="290" t="s">
        <v>9</v>
      </c>
      <c r="D4" s="289" t="s">
        <v>10</v>
      </c>
      <c r="E4" s="289" t="s">
        <v>12</v>
      </c>
      <c r="F4" s="289" t="s">
        <v>13</v>
      </c>
      <c r="G4" s="291" t="s">
        <v>14</v>
      </c>
      <c r="H4" s="288" t="s">
        <v>15</v>
      </c>
      <c r="I4" s="290" t="s">
        <v>65</v>
      </c>
      <c r="J4" s="288" t="s">
        <v>219</v>
      </c>
      <c r="K4" s="289" t="s">
        <v>8</v>
      </c>
      <c r="L4" s="289" t="s">
        <v>9</v>
      </c>
      <c r="M4" s="289" t="s">
        <v>10</v>
      </c>
      <c r="N4" s="289" t="s">
        <v>12</v>
      </c>
      <c r="O4" s="289" t="s">
        <v>13</v>
      </c>
      <c r="P4" s="292" t="s">
        <v>14</v>
      </c>
      <c r="Q4" s="288" t="s">
        <v>15</v>
      </c>
      <c r="R4" s="293" t="s">
        <v>65</v>
      </c>
      <c r="S4" s="294" t="s">
        <v>147</v>
      </c>
      <c r="T4" s="294" t="s">
        <v>148</v>
      </c>
      <c r="U4" s="294" t="s">
        <v>175</v>
      </c>
      <c r="V4" s="295" t="s">
        <v>176</v>
      </c>
      <c r="W4" s="295" t="s">
        <v>151</v>
      </c>
      <c r="X4" s="295" t="s">
        <v>177</v>
      </c>
    </row>
    <row r="5" spans="1:25" s="308" customFormat="1" ht="56.25">
      <c r="A5" s="311" t="s">
        <v>180</v>
      </c>
      <c r="B5" s="315">
        <v>246592260.79</v>
      </c>
      <c r="C5" s="315">
        <v>839168.03</v>
      </c>
      <c r="D5" s="315">
        <v>25969809.32</v>
      </c>
      <c r="E5" s="315">
        <v>20590884.29</v>
      </c>
      <c r="F5" s="315">
        <f>SUM(B5:E5)</f>
        <v>293992122.43</v>
      </c>
      <c r="G5" s="316">
        <v>25022</v>
      </c>
      <c r="H5" s="317" t="s">
        <v>21</v>
      </c>
      <c r="I5" s="318">
        <f>F5/G5</f>
        <v>11749.3454731836</v>
      </c>
      <c r="J5" s="311" t="s">
        <v>37</v>
      </c>
      <c r="K5" s="315">
        <v>305291188.005919</v>
      </c>
      <c r="L5" s="315">
        <v>600956.617838</v>
      </c>
      <c r="M5" s="315">
        <v>32240900.345958997</v>
      </c>
      <c r="N5" s="315">
        <v>33062964.742089003</v>
      </c>
      <c r="O5" s="315">
        <v>371196009.711805</v>
      </c>
      <c r="P5" s="316">
        <v>24719</v>
      </c>
      <c r="Q5" s="317" t="s">
        <v>21</v>
      </c>
      <c r="R5" s="318">
        <v>15016.627279089162</v>
      </c>
      <c r="S5" s="319">
        <f>V5*100/F5</f>
        <v>26.260529242645728</v>
      </c>
      <c r="T5" s="319">
        <f>W5*100/G5</f>
        <v>-1.210934377747582</v>
      </c>
      <c r="U5" s="319">
        <f>X5*100/I5</f>
        <v>27.808202706803723</v>
      </c>
      <c r="V5" s="633">
        <f>O5-F5</f>
        <v>77203887.28180498</v>
      </c>
      <c r="W5" s="633">
        <f>P5-G5</f>
        <v>-303</v>
      </c>
      <c r="X5" s="633">
        <f>R5-I5</f>
        <v>3267.2818059055626</v>
      </c>
      <c r="Y5" s="320"/>
    </row>
    <row r="6" spans="1:24" s="321" customFormat="1" ht="56.25">
      <c r="A6" s="102" t="s">
        <v>181</v>
      </c>
      <c r="B6" s="303">
        <v>20700032.88</v>
      </c>
      <c r="C6" s="303">
        <v>62983.67</v>
      </c>
      <c r="D6" s="303">
        <v>1509518.33</v>
      </c>
      <c r="E6" s="303">
        <v>851820.05</v>
      </c>
      <c r="F6" s="315">
        <f>SUM(B6:E6)</f>
        <v>23124354.930000003</v>
      </c>
      <c r="G6" s="305">
        <v>342</v>
      </c>
      <c r="H6" s="187" t="s">
        <v>20</v>
      </c>
      <c r="I6" s="318">
        <f>F6/G6</f>
        <v>67615.07289473685</v>
      </c>
      <c r="J6" s="322" t="s">
        <v>38</v>
      </c>
      <c r="K6" s="303">
        <v>10917723.383313</v>
      </c>
      <c r="L6" s="303">
        <v>19920.838986000002</v>
      </c>
      <c r="M6" s="303">
        <v>721174.3373390001</v>
      </c>
      <c r="N6" s="303">
        <v>377442.12849499995</v>
      </c>
      <c r="O6" s="303">
        <v>12036260.688133001</v>
      </c>
      <c r="P6" s="305">
        <v>376</v>
      </c>
      <c r="Q6" s="187" t="s">
        <v>20</v>
      </c>
      <c r="R6" s="314">
        <v>32011.331617375003</v>
      </c>
      <c r="S6" s="319">
        <f aca="true" t="shared" si="0" ref="S6:S17">V6*100/F6</f>
        <v>-47.949853197773066</v>
      </c>
      <c r="T6" s="319">
        <f aca="true" t="shared" si="1" ref="T6:T17">W6*100/G6</f>
        <v>9.941520467836257</v>
      </c>
      <c r="U6" s="319">
        <f aca="true" t="shared" si="2" ref="U6:U17">X6*100/I6</f>
        <v>-52.65651540861274</v>
      </c>
      <c r="V6" s="633">
        <f aca="true" t="shared" si="3" ref="V6:V19">O6-F6</f>
        <v>-11088094.241867002</v>
      </c>
      <c r="W6" s="633">
        <f aca="true" t="shared" si="4" ref="W6:W19">P6-G6</f>
        <v>34</v>
      </c>
      <c r="X6" s="633">
        <f aca="true" t="shared" si="5" ref="X6:X19">R6-I6</f>
        <v>-35603.74127736184</v>
      </c>
    </row>
    <row r="7" spans="1:247" s="308" customFormat="1" ht="37.5">
      <c r="A7" s="311" t="s">
        <v>179</v>
      </c>
      <c r="B7" s="312">
        <v>12754198.61</v>
      </c>
      <c r="C7" s="312">
        <v>35286.45</v>
      </c>
      <c r="D7" s="312">
        <v>1127594.46</v>
      </c>
      <c r="E7" s="312">
        <v>2689638.49</v>
      </c>
      <c r="F7" s="315">
        <f>SUM(B7:E7)</f>
        <v>16606718.01</v>
      </c>
      <c r="G7" s="309">
        <v>3</v>
      </c>
      <c r="H7" s="310" t="s">
        <v>19</v>
      </c>
      <c r="I7" s="318">
        <f>F7/G7</f>
        <v>5535572.67</v>
      </c>
      <c r="J7" s="311" t="s">
        <v>39</v>
      </c>
      <c r="K7" s="312">
        <v>17132598.79</v>
      </c>
      <c r="L7" s="312">
        <v>12955.100000000002</v>
      </c>
      <c r="M7" s="312">
        <v>570602.75</v>
      </c>
      <c r="N7" s="312">
        <v>3341634.65</v>
      </c>
      <c r="O7" s="312">
        <v>21057791.29</v>
      </c>
      <c r="P7" s="309">
        <v>3</v>
      </c>
      <c r="Q7" s="310" t="s">
        <v>19</v>
      </c>
      <c r="R7" s="306">
        <v>7019263.763333333</v>
      </c>
      <c r="S7" s="319">
        <f t="shared" si="0"/>
        <v>26.802847361650358</v>
      </c>
      <c r="T7" s="319">
        <f t="shared" si="1"/>
        <v>0</v>
      </c>
      <c r="U7" s="319">
        <f t="shared" si="2"/>
        <v>26.80284736165035</v>
      </c>
      <c r="V7" s="634">
        <f t="shared" si="3"/>
        <v>4451073.279999999</v>
      </c>
      <c r="W7" s="634">
        <f t="shared" si="4"/>
        <v>0</v>
      </c>
      <c r="X7" s="634">
        <f t="shared" si="5"/>
        <v>1483691.0933333328</v>
      </c>
      <c r="Y7" s="287"/>
      <c r="Z7" s="287"/>
      <c r="AA7" s="287"/>
      <c r="AB7" s="30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87"/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7"/>
      <c r="EA7" s="287"/>
      <c r="EB7" s="287"/>
      <c r="EC7" s="287"/>
      <c r="ED7" s="287"/>
      <c r="EE7" s="287"/>
      <c r="EF7" s="287"/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7"/>
      <c r="ER7" s="287"/>
      <c r="ES7" s="287"/>
      <c r="ET7" s="287"/>
      <c r="EU7" s="287"/>
      <c r="EV7" s="287"/>
      <c r="EW7" s="287"/>
      <c r="EX7" s="287"/>
      <c r="EY7" s="287"/>
      <c r="EZ7" s="287"/>
      <c r="FA7" s="287"/>
      <c r="FB7" s="287"/>
      <c r="FC7" s="287"/>
      <c r="FD7" s="287"/>
      <c r="FE7" s="287"/>
      <c r="FF7" s="287"/>
      <c r="FG7" s="287"/>
      <c r="FH7" s="287"/>
      <c r="FI7" s="287"/>
      <c r="FJ7" s="287"/>
      <c r="FK7" s="287"/>
      <c r="FL7" s="287"/>
      <c r="FM7" s="287"/>
      <c r="FN7" s="287"/>
      <c r="FO7" s="287"/>
      <c r="FP7" s="287"/>
      <c r="FQ7" s="287"/>
      <c r="FR7" s="287"/>
      <c r="FS7" s="287"/>
      <c r="FT7" s="287"/>
      <c r="FU7" s="287"/>
      <c r="FV7" s="287"/>
      <c r="FW7" s="287"/>
      <c r="FX7" s="287"/>
      <c r="FY7" s="287"/>
      <c r="FZ7" s="287"/>
      <c r="GA7" s="287"/>
      <c r="GB7" s="287"/>
      <c r="GC7" s="287"/>
      <c r="GD7" s="287"/>
      <c r="GE7" s="287"/>
      <c r="GF7" s="287"/>
      <c r="GG7" s="287"/>
      <c r="GH7" s="287"/>
      <c r="GI7" s="287"/>
      <c r="GJ7" s="287"/>
      <c r="GK7" s="287"/>
      <c r="GL7" s="287"/>
      <c r="GM7" s="287"/>
      <c r="GN7" s="287"/>
      <c r="GO7" s="287"/>
      <c r="GP7" s="287"/>
      <c r="GQ7" s="287"/>
      <c r="GR7" s="287"/>
      <c r="GS7" s="287"/>
      <c r="GT7" s="287"/>
      <c r="GU7" s="287"/>
      <c r="GV7" s="287"/>
      <c r="GW7" s="287"/>
      <c r="GX7" s="287"/>
      <c r="GY7" s="287"/>
      <c r="GZ7" s="287"/>
      <c r="HA7" s="287"/>
      <c r="HB7" s="287"/>
      <c r="HC7" s="287"/>
      <c r="HD7" s="287"/>
      <c r="HE7" s="287"/>
      <c r="HF7" s="287"/>
      <c r="HG7" s="287"/>
      <c r="HH7" s="287"/>
      <c r="HI7" s="287"/>
      <c r="HJ7" s="287"/>
      <c r="HK7" s="287"/>
      <c r="HL7" s="287"/>
      <c r="HM7" s="287"/>
      <c r="HN7" s="287"/>
      <c r="HO7" s="287"/>
      <c r="HP7" s="287"/>
      <c r="HQ7" s="287"/>
      <c r="HR7" s="287"/>
      <c r="HS7" s="287"/>
      <c r="HT7" s="287"/>
      <c r="HU7" s="287"/>
      <c r="HV7" s="287"/>
      <c r="HW7" s="287"/>
      <c r="HX7" s="287"/>
      <c r="HY7" s="287"/>
      <c r="HZ7" s="287"/>
      <c r="IA7" s="287"/>
      <c r="IB7" s="287"/>
      <c r="IC7" s="287"/>
      <c r="ID7" s="287"/>
      <c r="IE7" s="287"/>
      <c r="IF7" s="287"/>
      <c r="IG7" s="287"/>
      <c r="IH7" s="287"/>
      <c r="II7" s="287"/>
      <c r="IJ7" s="287"/>
      <c r="IK7" s="287"/>
      <c r="IL7" s="287"/>
      <c r="IM7" s="287"/>
    </row>
    <row r="8" spans="1:30" s="287" customFormat="1" ht="37.5">
      <c r="A8" s="102" t="s">
        <v>184</v>
      </c>
      <c r="B8" s="303">
        <v>77759525.27</v>
      </c>
      <c r="C8" s="303">
        <v>193869.22</v>
      </c>
      <c r="D8" s="303">
        <v>6300060.99</v>
      </c>
      <c r="E8" s="303">
        <v>7169762.62</v>
      </c>
      <c r="F8" s="315">
        <v>91423218.1</v>
      </c>
      <c r="G8" s="107">
        <v>29</v>
      </c>
      <c r="H8" s="96" t="s">
        <v>36</v>
      </c>
      <c r="I8" s="318">
        <v>3152524.7620689655</v>
      </c>
      <c r="J8" s="102" t="s">
        <v>40</v>
      </c>
      <c r="K8" s="303">
        <v>35092636.5016</v>
      </c>
      <c r="L8" s="303">
        <v>61892.9873</v>
      </c>
      <c r="M8" s="303">
        <v>4616571.2922</v>
      </c>
      <c r="N8" s="303">
        <v>3905200.5378000005</v>
      </c>
      <c r="O8" s="303">
        <v>43676301.3189</v>
      </c>
      <c r="P8" s="107">
        <v>6</v>
      </c>
      <c r="Q8" s="96" t="s">
        <v>36</v>
      </c>
      <c r="R8" s="306">
        <v>7279383.553149999</v>
      </c>
      <c r="S8" s="319">
        <f t="shared" si="0"/>
        <v>-52.226248182243765</v>
      </c>
      <c r="T8" s="319">
        <f t="shared" si="1"/>
        <v>-79.3103448275862</v>
      </c>
      <c r="U8" s="319">
        <f t="shared" si="2"/>
        <v>130.90646711915514</v>
      </c>
      <c r="V8" s="634">
        <f t="shared" si="3"/>
        <v>-47746916.7811</v>
      </c>
      <c r="W8" s="634">
        <f t="shared" si="4"/>
        <v>-23</v>
      </c>
      <c r="X8" s="634">
        <f t="shared" si="5"/>
        <v>4126858.7910810336</v>
      </c>
      <c r="Y8" s="320"/>
      <c r="Z8" s="330"/>
      <c r="AA8" s="308"/>
      <c r="AB8" s="308"/>
      <c r="AC8" s="308"/>
      <c r="AD8" s="308"/>
    </row>
    <row r="9" spans="1:30" s="287" customFormat="1" ht="37.5">
      <c r="A9" s="331" t="s">
        <v>185</v>
      </c>
      <c r="B9" s="332">
        <v>60200348.4987095</v>
      </c>
      <c r="C9" s="332">
        <v>46087.794495652175</v>
      </c>
      <c r="D9" s="332">
        <v>2067736.0597239276</v>
      </c>
      <c r="E9" s="332">
        <v>1709558.1085030641</v>
      </c>
      <c r="F9" s="315">
        <v>64023730.461432144</v>
      </c>
      <c r="G9" s="116">
        <v>10569</v>
      </c>
      <c r="H9" s="117" t="s">
        <v>4</v>
      </c>
      <c r="I9" s="318">
        <v>6057.690459024709</v>
      </c>
      <c r="J9" s="331" t="s">
        <v>22</v>
      </c>
      <c r="K9" s="332">
        <v>41717424.073116</v>
      </c>
      <c r="L9" s="332">
        <v>39796.766964</v>
      </c>
      <c r="M9" s="332">
        <v>1591299.4327619998</v>
      </c>
      <c r="N9" s="332">
        <v>1800192.817635</v>
      </c>
      <c r="O9" s="333">
        <v>45148713.09047699</v>
      </c>
      <c r="P9" s="116">
        <v>1035</v>
      </c>
      <c r="Q9" s="117" t="s">
        <v>4</v>
      </c>
      <c r="R9" s="334">
        <v>43621.94501495361</v>
      </c>
      <c r="S9" s="319">
        <f t="shared" si="0"/>
        <v>-29.481283322479083</v>
      </c>
      <c r="T9" s="319">
        <f t="shared" si="1"/>
        <v>-90.20720976440533</v>
      </c>
      <c r="U9" s="319">
        <f t="shared" si="2"/>
        <v>620.108518420018</v>
      </c>
      <c r="V9" s="634">
        <f t="shared" si="3"/>
        <v>-18875017.370955154</v>
      </c>
      <c r="W9" s="634">
        <f t="shared" si="4"/>
        <v>-9534</v>
      </c>
      <c r="X9" s="634">
        <f t="shared" si="5"/>
        <v>37564.25455592891</v>
      </c>
      <c r="Y9" s="320"/>
      <c r="Z9" s="330"/>
      <c r="AA9" s="308"/>
      <c r="AB9" s="308"/>
      <c r="AC9" s="308"/>
      <c r="AD9" s="308"/>
    </row>
    <row r="10" spans="1:29" s="308" customFormat="1" ht="46.5" customHeight="1">
      <c r="A10" s="607" t="s">
        <v>186</v>
      </c>
      <c r="B10" s="608"/>
      <c r="C10" s="608"/>
      <c r="D10" s="608"/>
      <c r="E10" s="608"/>
      <c r="F10" s="609">
        <f>SUM(B10:E10)</f>
        <v>0</v>
      </c>
      <c r="G10" s="610"/>
      <c r="H10" s="611"/>
      <c r="I10" s="612">
        <v>0</v>
      </c>
      <c r="J10" s="102" t="s">
        <v>23</v>
      </c>
      <c r="K10" s="303">
        <v>6190821.007888</v>
      </c>
      <c r="L10" s="303">
        <v>5905.797552</v>
      </c>
      <c r="M10" s="303">
        <v>236147.129816</v>
      </c>
      <c r="N10" s="303">
        <v>267146.68418</v>
      </c>
      <c r="O10" s="303">
        <v>6700020.6194360005</v>
      </c>
      <c r="P10" s="324">
        <v>72</v>
      </c>
      <c r="Q10" s="187" t="s">
        <v>33</v>
      </c>
      <c r="R10" s="301">
        <v>93055.84193661112</v>
      </c>
      <c r="S10" s="319">
        <v>100</v>
      </c>
      <c r="T10" s="319">
        <v>100</v>
      </c>
      <c r="U10" s="319">
        <v>100</v>
      </c>
      <c r="V10" s="634">
        <f t="shared" si="3"/>
        <v>6700020.6194360005</v>
      </c>
      <c r="W10" s="634">
        <f t="shared" si="4"/>
        <v>72</v>
      </c>
      <c r="X10" s="634">
        <f t="shared" si="5"/>
        <v>93055.84193661112</v>
      </c>
      <c r="Y10" s="320"/>
      <c r="AA10" s="330"/>
      <c r="AB10" s="330"/>
      <c r="AC10" s="330"/>
    </row>
    <row r="11" spans="1:247" s="308" customFormat="1" ht="37.5">
      <c r="A11" s="302" t="s">
        <v>178</v>
      </c>
      <c r="B11" s="303">
        <v>3623108.0164209073</v>
      </c>
      <c r="C11" s="303">
        <v>2773.7556652173917</v>
      </c>
      <c r="D11" s="303">
        <v>124444.97881916646</v>
      </c>
      <c r="E11" s="304">
        <v>102888.33606316402</v>
      </c>
      <c r="F11" s="315">
        <v>3853215.086968455</v>
      </c>
      <c r="G11" s="305">
        <v>87924</v>
      </c>
      <c r="H11" s="187" t="s">
        <v>17</v>
      </c>
      <c r="I11" s="318">
        <v>43.82438341031408</v>
      </c>
      <c r="J11" s="302" t="s">
        <v>24</v>
      </c>
      <c r="K11" s="303">
        <v>1941720.21</v>
      </c>
      <c r="L11" s="303">
        <v>3238.775</v>
      </c>
      <c r="M11" s="303">
        <v>125310.85</v>
      </c>
      <c r="N11" s="304">
        <v>53249.445</v>
      </c>
      <c r="O11" s="303">
        <v>2123519.28</v>
      </c>
      <c r="P11" s="305">
        <v>300</v>
      </c>
      <c r="Q11" s="187" t="s">
        <v>17</v>
      </c>
      <c r="R11" s="306">
        <v>7078.397599999999</v>
      </c>
      <c r="S11" s="319">
        <f t="shared" si="0"/>
        <v>-44.8896770081243</v>
      </c>
      <c r="T11" s="319">
        <f t="shared" si="1"/>
        <v>-99.65879623311041</v>
      </c>
      <c r="U11" s="319">
        <f t="shared" si="2"/>
        <v>16051.733462458933</v>
      </c>
      <c r="V11" s="634">
        <f t="shared" si="3"/>
        <v>-1729695.8069684552</v>
      </c>
      <c r="W11" s="634">
        <f t="shared" si="4"/>
        <v>-87624</v>
      </c>
      <c r="X11" s="634">
        <f t="shared" si="5"/>
        <v>7034.573216589685</v>
      </c>
      <c r="Y11" s="287"/>
      <c r="Z11" s="287"/>
      <c r="AA11" s="287"/>
      <c r="AB11" s="30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7"/>
      <c r="FL11" s="287"/>
      <c r="FM11" s="287"/>
      <c r="FN11" s="287"/>
      <c r="FO11" s="287"/>
      <c r="FP11" s="287"/>
      <c r="FQ11" s="287"/>
      <c r="FR11" s="287"/>
      <c r="FS11" s="287"/>
      <c r="FT11" s="287"/>
      <c r="FU11" s="287"/>
      <c r="FV11" s="287"/>
      <c r="FW11" s="287"/>
      <c r="FX11" s="287"/>
      <c r="FY11" s="287"/>
      <c r="FZ11" s="287"/>
      <c r="GA11" s="287"/>
      <c r="GB11" s="287"/>
      <c r="GC11" s="287"/>
      <c r="GD11" s="287"/>
      <c r="GE11" s="287"/>
      <c r="GF11" s="287"/>
      <c r="GG11" s="287"/>
      <c r="GH11" s="287"/>
      <c r="GI11" s="287"/>
      <c r="GJ11" s="287"/>
      <c r="GK11" s="287"/>
      <c r="GL11" s="287"/>
      <c r="GM11" s="287"/>
      <c r="GN11" s="287"/>
      <c r="GO11" s="287"/>
      <c r="GP11" s="287"/>
      <c r="GQ11" s="287"/>
      <c r="GR11" s="287"/>
      <c r="GS11" s="287"/>
      <c r="GT11" s="287"/>
      <c r="GU11" s="287"/>
      <c r="GV11" s="287"/>
      <c r="GW11" s="287"/>
      <c r="GX11" s="287"/>
      <c r="GY11" s="287"/>
      <c r="GZ11" s="287"/>
      <c r="HA11" s="287"/>
      <c r="HB11" s="287"/>
      <c r="HC11" s="287"/>
      <c r="HD11" s="287"/>
      <c r="HE11" s="287"/>
      <c r="HF11" s="287"/>
      <c r="HG11" s="287"/>
      <c r="HH11" s="287"/>
      <c r="HI11" s="287"/>
      <c r="HJ11" s="287"/>
      <c r="HK11" s="287"/>
      <c r="HL11" s="287"/>
      <c r="HM11" s="287"/>
      <c r="HN11" s="287"/>
      <c r="HO11" s="287"/>
      <c r="HP11" s="287"/>
      <c r="HQ11" s="287"/>
      <c r="HR11" s="287"/>
      <c r="HS11" s="287"/>
      <c r="HT11" s="287"/>
      <c r="HU11" s="287"/>
      <c r="HV11" s="287"/>
      <c r="HW11" s="287"/>
      <c r="HX11" s="287"/>
      <c r="HY11" s="287"/>
      <c r="HZ11" s="287"/>
      <c r="IA11" s="287"/>
      <c r="IB11" s="287"/>
      <c r="IC11" s="287"/>
      <c r="ID11" s="287"/>
      <c r="IE11" s="287"/>
      <c r="IF11" s="287"/>
      <c r="IG11" s="287"/>
      <c r="IH11" s="287"/>
      <c r="II11" s="287"/>
      <c r="IJ11" s="287"/>
      <c r="IK11" s="287"/>
      <c r="IL11" s="287"/>
      <c r="IM11" s="287"/>
    </row>
    <row r="12" spans="1:247" s="308" customFormat="1" ht="37.5">
      <c r="A12" s="613" t="s">
        <v>187</v>
      </c>
      <c r="B12" s="614"/>
      <c r="C12" s="614"/>
      <c r="D12" s="614"/>
      <c r="E12" s="614"/>
      <c r="F12" s="615"/>
      <c r="G12" s="616"/>
      <c r="H12" s="611"/>
      <c r="I12" s="612"/>
      <c r="J12" s="302" t="s">
        <v>41</v>
      </c>
      <c r="K12" s="303">
        <v>9303155.5806</v>
      </c>
      <c r="L12" s="303">
        <v>17845.6493</v>
      </c>
      <c r="M12" s="303">
        <v>843722.6126999999</v>
      </c>
      <c r="N12" s="304">
        <v>690238.233</v>
      </c>
      <c r="O12" s="303">
        <v>10854962.075600002</v>
      </c>
      <c r="P12" s="305">
        <v>3</v>
      </c>
      <c r="Q12" s="187" t="s">
        <v>20</v>
      </c>
      <c r="R12" s="306">
        <v>3618320.6918666675</v>
      </c>
      <c r="S12" s="319">
        <v>100</v>
      </c>
      <c r="T12" s="319">
        <v>100</v>
      </c>
      <c r="U12" s="319">
        <v>100</v>
      </c>
      <c r="V12" s="634">
        <f t="shared" si="3"/>
        <v>10854962.075600002</v>
      </c>
      <c r="W12" s="634">
        <f t="shared" si="4"/>
        <v>3</v>
      </c>
      <c r="X12" s="634">
        <f t="shared" si="5"/>
        <v>3618320.6918666675</v>
      </c>
      <c r="Y12" s="287"/>
      <c r="Z12" s="287"/>
      <c r="AA12" s="287"/>
      <c r="AB12" s="30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7"/>
      <c r="FL12" s="287"/>
      <c r="FM12" s="287"/>
      <c r="FN12" s="287"/>
      <c r="FO12" s="287"/>
      <c r="FP12" s="287"/>
      <c r="FQ12" s="287"/>
      <c r="FR12" s="287"/>
      <c r="FS12" s="287"/>
      <c r="FT12" s="287"/>
      <c r="FU12" s="287"/>
      <c r="FV12" s="287"/>
      <c r="FW12" s="287"/>
      <c r="FX12" s="287"/>
      <c r="FY12" s="287"/>
      <c r="FZ12" s="287"/>
      <c r="GA12" s="287"/>
      <c r="GB12" s="287"/>
      <c r="GC12" s="287"/>
      <c r="GD12" s="287"/>
      <c r="GE12" s="287"/>
      <c r="GF12" s="287"/>
      <c r="GG12" s="287"/>
      <c r="GH12" s="287"/>
      <c r="GI12" s="287"/>
      <c r="GJ12" s="287"/>
      <c r="GK12" s="287"/>
      <c r="GL12" s="287"/>
      <c r="GM12" s="287"/>
      <c r="GN12" s="287"/>
      <c r="GO12" s="287"/>
      <c r="GP12" s="287"/>
      <c r="GQ12" s="287"/>
      <c r="GR12" s="287"/>
      <c r="GS12" s="287"/>
      <c r="GT12" s="287"/>
      <c r="GU12" s="287"/>
      <c r="GV12" s="287"/>
      <c r="GW12" s="287"/>
      <c r="GX12" s="287"/>
      <c r="GY12" s="287"/>
      <c r="GZ12" s="287"/>
      <c r="HA12" s="287"/>
      <c r="HB12" s="287"/>
      <c r="HC12" s="287"/>
      <c r="HD12" s="287"/>
      <c r="HE12" s="287"/>
      <c r="HF12" s="287"/>
      <c r="HG12" s="287"/>
      <c r="HH12" s="287"/>
      <c r="HI12" s="287"/>
      <c r="HJ12" s="287"/>
      <c r="HK12" s="287"/>
      <c r="HL12" s="287"/>
      <c r="HM12" s="287"/>
      <c r="HN12" s="287"/>
      <c r="HO12" s="287"/>
      <c r="HP12" s="287"/>
      <c r="HQ12" s="287"/>
      <c r="HR12" s="287"/>
      <c r="HS12" s="287"/>
      <c r="HT12" s="287"/>
      <c r="HU12" s="287"/>
      <c r="HV12" s="287"/>
      <c r="HW12" s="287"/>
      <c r="HX12" s="287"/>
      <c r="HY12" s="287"/>
      <c r="HZ12" s="287"/>
      <c r="IA12" s="287"/>
      <c r="IB12" s="287"/>
      <c r="IC12" s="287"/>
      <c r="ID12" s="287"/>
      <c r="IE12" s="287"/>
      <c r="IF12" s="287"/>
      <c r="IG12" s="287"/>
      <c r="IH12" s="287"/>
      <c r="II12" s="287"/>
      <c r="IJ12" s="287"/>
      <c r="IK12" s="287"/>
      <c r="IL12" s="287"/>
      <c r="IM12" s="287"/>
    </row>
    <row r="13" spans="1:26" ht="42" customHeight="1">
      <c r="A13" s="597" t="s">
        <v>188</v>
      </c>
      <c r="B13" s="598">
        <v>10885175.33788727</v>
      </c>
      <c r="C13" s="598">
        <v>13373.885845962735</v>
      </c>
      <c r="D13" s="598">
        <v>1076500.3178557735</v>
      </c>
      <c r="E13" s="598">
        <v>492143.0470167753</v>
      </c>
      <c r="F13" s="315">
        <v>12467192.588605782</v>
      </c>
      <c r="G13" s="402">
        <v>3</v>
      </c>
      <c r="H13" s="599" t="s">
        <v>20</v>
      </c>
      <c r="I13" s="318">
        <v>4155730.862868594</v>
      </c>
      <c r="J13" s="617"/>
      <c r="K13" s="618"/>
      <c r="L13" s="618"/>
      <c r="M13" s="618"/>
      <c r="N13" s="618"/>
      <c r="O13" s="618"/>
      <c r="P13" s="619"/>
      <c r="Q13" s="620"/>
      <c r="R13" s="621"/>
      <c r="S13" s="319">
        <f t="shared" si="0"/>
        <v>-100.00000000000001</v>
      </c>
      <c r="T13" s="319">
        <f t="shared" si="1"/>
        <v>-100</v>
      </c>
      <c r="U13" s="319">
        <f t="shared" si="2"/>
        <v>-100</v>
      </c>
      <c r="V13" s="634">
        <f t="shared" si="3"/>
        <v>-12467192.588605782</v>
      </c>
      <c r="W13" s="634">
        <f t="shared" si="4"/>
        <v>-3</v>
      </c>
      <c r="X13" s="634">
        <f t="shared" si="5"/>
        <v>-4155730.862868594</v>
      </c>
      <c r="Y13" s="335"/>
      <c r="Z13" s="335"/>
    </row>
    <row r="14" spans="1:26" ht="37.5">
      <c r="A14" s="600" t="s">
        <v>189</v>
      </c>
      <c r="B14" s="601">
        <v>2171225.0225910353</v>
      </c>
      <c r="C14" s="601">
        <v>1662.232447826087</v>
      </c>
      <c r="D14" s="601">
        <v>74576.31699727826</v>
      </c>
      <c r="E14" s="601">
        <v>61658.03745861743</v>
      </c>
      <c r="F14" s="315">
        <v>2309121.6094947574</v>
      </c>
      <c r="G14" s="602">
        <v>2</v>
      </c>
      <c r="H14" s="603" t="s">
        <v>20</v>
      </c>
      <c r="I14" s="318">
        <v>1154560.8047473787</v>
      </c>
      <c r="J14" s="617"/>
      <c r="K14" s="618"/>
      <c r="L14" s="618"/>
      <c r="M14" s="618"/>
      <c r="N14" s="618"/>
      <c r="O14" s="618"/>
      <c r="P14" s="619"/>
      <c r="Q14" s="620"/>
      <c r="R14" s="621"/>
      <c r="S14" s="319">
        <f t="shared" si="0"/>
        <v>-100</v>
      </c>
      <c r="T14" s="319">
        <f t="shared" si="1"/>
        <v>-100</v>
      </c>
      <c r="U14" s="319">
        <f t="shared" si="2"/>
        <v>-100</v>
      </c>
      <c r="V14" s="634">
        <f t="shared" si="3"/>
        <v>-2309121.6094947574</v>
      </c>
      <c r="W14" s="634">
        <f t="shared" si="4"/>
        <v>-2</v>
      </c>
      <c r="X14" s="634">
        <f t="shared" si="5"/>
        <v>-1154560.8047473787</v>
      </c>
      <c r="Y14" s="335"/>
      <c r="Z14" s="335"/>
    </row>
    <row r="15" spans="1:247" s="287" customFormat="1" ht="37.5">
      <c r="A15" s="297" t="s">
        <v>182</v>
      </c>
      <c r="B15" s="323">
        <v>16200657.013338411</v>
      </c>
      <c r="C15" s="323">
        <v>60367.98076583851</v>
      </c>
      <c r="D15" s="323">
        <v>735364.4383653875</v>
      </c>
      <c r="E15" s="323">
        <v>557034.2494961196</v>
      </c>
      <c r="F15" s="315">
        <v>17553423.681965757</v>
      </c>
      <c r="G15" s="136">
        <v>149</v>
      </c>
      <c r="H15" s="137" t="s">
        <v>21</v>
      </c>
      <c r="I15" s="318">
        <v>117808.21263064267</v>
      </c>
      <c r="J15" s="297" t="s">
        <v>42</v>
      </c>
      <c r="K15" s="323">
        <v>10377307.314621</v>
      </c>
      <c r="L15" s="323">
        <v>15023.381715000001</v>
      </c>
      <c r="M15" s="323">
        <v>519472.677915</v>
      </c>
      <c r="N15" s="323">
        <v>528724.814013</v>
      </c>
      <c r="O15" s="298">
        <v>11440528.188264</v>
      </c>
      <c r="P15" s="136">
        <v>371</v>
      </c>
      <c r="Q15" s="626" t="s">
        <v>21</v>
      </c>
      <c r="R15" s="301">
        <v>30837.003202867923</v>
      </c>
      <c r="S15" s="319">
        <f t="shared" si="0"/>
        <v>-34.82451973162419</v>
      </c>
      <c r="T15" s="319">
        <f t="shared" si="1"/>
        <v>148.99328859060404</v>
      </c>
      <c r="U15" s="319">
        <f t="shared" si="2"/>
        <v>-73.82440280326685</v>
      </c>
      <c r="V15" s="634">
        <f t="shared" si="3"/>
        <v>-6112895.493701758</v>
      </c>
      <c r="W15" s="634">
        <f t="shared" si="4"/>
        <v>222</v>
      </c>
      <c r="X15" s="634">
        <f t="shared" si="5"/>
        <v>-86971.20942777474</v>
      </c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8"/>
      <c r="EJ15" s="308"/>
      <c r="EK15" s="308"/>
      <c r="EL15" s="308"/>
      <c r="EM15" s="308"/>
      <c r="EN15" s="308"/>
      <c r="EO15" s="308"/>
      <c r="EP15" s="308"/>
      <c r="EQ15" s="308"/>
      <c r="ER15" s="308"/>
      <c r="ES15" s="308"/>
      <c r="ET15" s="308"/>
      <c r="EU15" s="308"/>
      <c r="EV15" s="308"/>
      <c r="EW15" s="308"/>
      <c r="EX15" s="308"/>
      <c r="EY15" s="308"/>
      <c r="EZ15" s="308"/>
      <c r="FA15" s="308"/>
      <c r="FB15" s="308"/>
      <c r="FC15" s="308"/>
      <c r="FD15" s="308"/>
      <c r="FE15" s="308"/>
      <c r="FF15" s="308"/>
      <c r="FG15" s="308"/>
      <c r="FH15" s="308"/>
      <c r="FI15" s="308"/>
      <c r="FJ15" s="308"/>
      <c r="FK15" s="308"/>
      <c r="FL15" s="308"/>
      <c r="FM15" s="308"/>
      <c r="FN15" s="308"/>
      <c r="FO15" s="308"/>
      <c r="FP15" s="308"/>
      <c r="FQ15" s="308"/>
      <c r="FR15" s="308"/>
      <c r="FS15" s="308"/>
      <c r="FT15" s="308"/>
      <c r="FU15" s="308"/>
      <c r="FV15" s="308"/>
      <c r="FW15" s="308"/>
      <c r="FX15" s="308"/>
      <c r="FY15" s="308"/>
      <c r="FZ15" s="308"/>
      <c r="GA15" s="308"/>
      <c r="GB15" s="308"/>
      <c r="GC15" s="308"/>
      <c r="GD15" s="308"/>
      <c r="GE15" s="308"/>
      <c r="GF15" s="308"/>
      <c r="GG15" s="308"/>
      <c r="GH15" s="308"/>
      <c r="GI15" s="308"/>
      <c r="GJ15" s="308"/>
      <c r="GK15" s="308"/>
      <c r="GL15" s="308"/>
      <c r="GM15" s="308"/>
      <c r="GN15" s="308"/>
      <c r="GO15" s="308"/>
      <c r="GP15" s="308"/>
      <c r="GQ15" s="308"/>
      <c r="GR15" s="308"/>
      <c r="GS15" s="308"/>
      <c r="GT15" s="308"/>
      <c r="GU15" s="308"/>
      <c r="GV15" s="308"/>
      <c r="GW15" s="308"/>
      <c r="GX15" s="308"/>
      <c r="GY15" s="308"/>
      <c r="GZ15" s="308"/>
      <c r="HA15" s="308"/>
      <c r="HB15" s="308"/>
      <c r="HC15" s="308"/>
      <c r="HD15" s="308"/>
      <c r="HE15" s="308"/>
      <c r="HF15" s="308"/>
      <c r="HG15" s="308"/>
      <c r="HH15" s="308"/>
      <c r="HI15" s="308"/>
      <c r="HJ15" s="308"/>
      <c r="HK15" s="308"/>
      <c r="HL15" s="308"/>
      <c r="HM15" s="308"/>
      <c r="HN15" s="308"/>
      <c r="HO15" s="308"/>
      <c r="HP15" s="308"/>
      <c r="HQ15" s="308"/>
      <c r="HR15" s="308"/>
      <c r="HS15" s="308"/>
      <c r="HT15" s="308"/>
      <c r="HU15" s="308"/>
      <c r="HV15" s="308"/>
      <c r="HW15" s="308"/>
      <c r="HX15" s="308"/>
      <c r="HY15" s="308"/>
      <c r="HZ15" s="308"/>
      <c r="IA15" s="308"/>
      <c r="IB15" s="308"/>
      <c r="IC15" s="308"/>
      <c r="ID15" s="308"/>
      <c r="IE15" s="308"/>
      <c r="IF15" s="308"/>
      <c r="IG15" s="308"/>
      <c r="IH15" s="308"/>
      <c r="II15" s="308"/>
      <c r="IJ15" s="308"/>
      <c r="IK15" s="308"/>
      <c r="IL15" s="308"/>
      <c r="IM15" s="308"/>
    </row>
    <row r="16" spans="1:247" s="287" customFormat="1" ht="56.25">
      <c r="A16" s="325" t="s">
        <v>183</v>
      </c>
      <c r="B16" s="326">
        <v>3716571.45795475</v>
      </c>
      <c r="C16" s="326">
        <v>14739.230923602485</v>
      </c>
      <c r="D16" s="326">
        <v>128107.84769153167</v>
      </c>
      <c r="E16" s="326">
        <v>108168.96827563236</v>
      </c>
      <c r="F16" s="315">
        <v>3967587.5048455163</v>
      </c>
      <c r="G16" s="327">
        <v>3</v>
      </c>
      <c r="H16" s="328" t="s">
        <v>33</v>
      </c>
      <c r="I16" s="318">
        <v>1322529.1682818388</v>
      </c>
      <c r="J16" s="325" t="s">
        <v>25</v>
      </c>
      <c r="K16" s="326">
        <v>3045674.5953790005</v>
      </c>
      <c r="L16" s="326">
        <v>4409.268285000001</v>
      </c>
      <c r="M16" s="326">
        <v>152461.97208500002</v>
      </c>
      <c r="N16" s="326">
        <v>155177.415987</v>
      </c>
      <c r="O16" s="326">
        <v>3357723.2517360006</v>
      </c>
      <c r="P16" s="327">
        <v>2</v>
      </c>
      <c r="Q16" s="328" t="s">
        <v>33</v>
      </c>
      <c r="R16" s="329">
        <v>1678861.6258680003</v>
      </c>
      <c r="S16" s="319">
        <f t="shared" si="0"/>
        <v>-15.371160746037825</v>
      </c>
      <c r="T16" s="319">
        <f t="shared" si="1"/>
        <v>-33.333333333333336</v>
      </c>
      <c r="U16" s="319">
        <f t="shared" si="2"/>
        <v>26.94325888094326</v>
      </c>
      <c r="V16" s="634">
        <f t="shared" si="3"/>
        <v>-609864.2531095156</v>
      </c>
      <c r="W16" s="634">
        <f t="shared" si="4"/>
        <v>-1</v>
      </c>
      <c r="X16" s="634">
        <f t="shared" si="5"/>
        <v>356332.45758616156</v>
      </c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8"/>
      <c r="EL16" s="308"/>
      <c r="EM16" s="308"/>
      <c r="EN16" s="308"/>
      <c r="EO16" s="308"/>
      <c r="EP16" s="308"/>
      <c r="EQ16" s="308"/>
      <c r="ER16" s="308"/>
      <c r="ES16" s="308"/>
      <c r="ET16" s="308"/>
      <c r="EU16" s="308"/>
      <c r="EV16" s="308"/>
      <c r="EW16" s="308"/>
      <c r="EX16" s="308"/>
      <c r="EY16" s="308"/>
      <c r="EZ16" s="308"/>
      <c r="FA16" s="308"/>
      <c r="FB16" s="308"/>
      <c r="FC16" s="308"/>
      <c r="FD16" s="308"/>
      <c r="FE16" s="308"/>
      <c r="FF16" s="308"/>
      <c r="FG16" s="308"/>
      <c r="FH16" s="308"/>
      <c r="FI16" s="308"/>
      <c r="FJ16" s="308"/>
      <c r="FK16" s="308"/>
      <c r="FL16" s="308"/>
      <c r="FM16" s="308"/>
      <c r="FN16" s="308"/>
      <c r="FO16" s="308"/>
      <c r="FP16" s="308"/>
      <c r="FQ16" s="308"/>
      <c r="FR16" s="308"/>
      <c r="FS16" s="308"/>
      <c r="FT16" s="308"/>
      <c r="FU16" s="308"/>
      <c r="FV16" s="308"/>
      <c r="FW16" s="308"/>
      <c r="FX16" s="308"/>
      <c r="FY16" s="308"/>
      <c r="FZ16" s="308"/>
      <c r="GA16" s="308"/>
      <c r="GB16" s="308"/>
      <c r="GC16" s="308"/>
      <c r="GD16" s="308"/>
      <c r="GE16" s="308"/>
      <c r="GF16" s="308"/>
      <c r="GG16" s="308"/>
      <c r="GH16" s="308"/>
      <c r="GI16" s="308"/>
      <c r="GJ16" s="308"/>
      <c r="GK16" s="308"/>
      <c r="GL16" s="308"/>
      <c r="GM16" s="308"/>
      <c r="GN16" s="308"/>
      <c r="GO16" s="308"/>
      <c r="GP16" s="308"/>
      <c r="GQ16" s="308"/>
      <c r="GR16" s="308"/>
      <c r="GS16" s="308"/>
      <c r="GT16" s="308"/>
      <c r="GU16" s="308"/>
      <c r="GV16" s="308"/>
      <c r="GW16" s="308"/>
      <c r="GX16" s="308"/>
      <c r="GY16" s="308"/>
      <c r="GZ16" s="308"/>
      <c r="HA16" s="308"/>
      <c r="HB16" s="308"/>
      <c r="HC16" s="308"/>
      <c r="HD16" s="308"/>
      <c r="HE16" s="308"/>
      <c r="HF16" s="308"/>
      <c r="HG16" s="308"/>
      <c r="HH16" s="308"/>
      <c r="HI16" s="308"/>
      <c r="HJ16" s="308"/>
      <c r="HK16" s="308"/>
      <c r="HL16" s="308"/>
      <c r="HM16" s="308"/>
      <c r="HN16" s="308"/>
      <c r="HO16" s="308"/>
      <c r="HP16" s="308"/>
      <c r="HQ16" s="308"/>
      <c r="HR16" s="308"/>
      <c r="HS16" s="308"/>
      <c r="HT16" s="308"/>
      <c r="HU16" s="308"/>
      <c r="HV16" s="308"/>
      <c r="HW16" s="308"/>
      <c r="HX16" s="308"/>
      <c r="HY16" s="308"/>
      <c r="HZ16" s="308"/>
      <c r="IA16" s="308"/>
      <c r="IB16" s="308"/>
      <c r="IC16" s="308"/>
      <c r="ID16" s="308"/>
      <c r="IE16" s="308"/>
      <c r="IF16" s="308"/>
      <c r="IG16" s="308"/>
      <c r="IH16" s="308"/>
      <c r="II16" s="308"/>
      <c r="IJ16" s="308"/>
      <c r="IK16" s="308"/>
      <c r="IL16" s="308"/>
      <c r="IM16" s="308"/>
    </row>
    <row r="17" spans="1:26" s="337" customFormat="1" ht="56.25">
      <c r="A17" s="597" t="s">
        <v>190</v>
      </c>
      <c r="B17" s="598">
        <v>2660389.63310475</v>
      </c>
      <c r="C17" s="598">
        <v>7217.683229813664</v>
      </c>
      <c r="D17" s="598">
        <v>146605.99175031052</v>
      </c>
      <c r="E17" s="598">
        <v>79722.45259565215</v>
      </c>
      <c r="F17" s="627">
        <v>2893935.7606805265</v>
      </c>
      <c r="G17" s="402">
        <v>24</v>
      </c>
      <c r="H17" s="599" t="s">
        <v>21</v>
      </c>
      <c r="I17" s="628">
        <v>120580.65669502194</v>
      </c>
      <c r="J17" s="597" t="s">
        <v>43</v>
      </c>
      <c r="K17" s="598">
        <v>2007379.3885680002</v>
      </c>
      <c r="L17" s="598">
        <v>2203.014576</v>
      </c>
      <c r="M17" s="598">
        <v>93802.27180199999</v>
      </c>
      <c r="N17" s="598">
        <v>81409.397616</v>
      </c>
      <c r="O17" s="598">
        <v>2184794.072562</v>
      </c>
      <c r="P17" s="402">
        <v>264</v>
      </c>
      <c r="Q17" s="599" t="s">
        <v>21</v>
      </c>
      <c r="R17" s="401">
        <v>8275.735123340908</v>
      </c>
      <c r="S17" s="319">
        <f t="shared" si="0"/>
        <v>-24.504403233600723</v>
      </c>
      <c r="T17" s="319">
        <f t="shared" si="1"/>
        <v>1000</v>
      </c>
      <c r="U17" s="319">
        <f t="shared" si="2"/>
        <v>-93.13676393032733</v>
      </c>
      <c r="V17" s="634">
        <f t="shared" si="3"/>
        <v>-709141.6881185267</v>
      </c>
      <c r="W17" s="634">
        <f t="shared" si="4"/>
        <v>240</v>
      </c>
      <c r="X17" s="634">
        <f t="shared" si="5"/>
        <v>-112304.92157168103</v>
      </c>
      <c r="Y17" s="335"/>
      <c r="Z17" s="335"/>
    </row>
    <row r="18" spans="1:26" s="337" customFormat="1" ht="37.5">
      <c r="A18" s="617"/>
      <c r="B18" s="618"/>
      <c r="C18" s="618"/>
      <c r="D18" s="618"/>
      <c r="E18" s="618"/>
      <c r="F18" s="629"/>
      <c r="G18" s="619"/>
      <c r="H18" s="620"/>
      <c r="I18" s="630"/>
      <c r="J18" s="597" t="s">
        <v>44</v>
      </c>
      <c r="K18" s="598">
        <v>5472874.08492</v>
      </c>
      <c r="L18" s="598">
        <v>5220.904680000001</v>
      </c>
      <c r="M18" s="598">
        <v>208761.24594</v>
      </c>
      <c r="N18" s="598">
        <v>236165.79495</v>
      </c>
      <c r="O18" s="598">
        <v>5923022.03049</v>
      </c>
      <c r="P18" s="402">
        <v>32104</v>
      </c>
      <c r="Q18" s="599" t="s">
        <v>17</v>
      </c>
      <c r="R18" s="401">
        <v>184.4948302544854</v>
      </c>
      <c r="S18" s="319">
        <v>100</v>
      </c>
      <c r="T18" s="319">
        <v>100</v>
      </c>
      <c r="U18" s="319">
        <v>100</v>
      </c>
      <c r="V18" s="634">
        <f t="shared" si="3"/>
        <v>5923022.03049</v>
      </c>
      <c r="W18" s="634">
        <f t="shared" si="4"/>
        <v>32104</v>
      </c>
      <c r="X18" s="634">
        <f t="shared" si="5"/>
        <v>184.4948302544854</v>
      </c>
      <c r="Y18" s="335"/>
      <c r="Z18" s="335"/>
    </row>
    <row r="19" spans="1:26" s="337" customFormat="1" ht="37.5">
      <c r="A19" s="622"/>
      <c r="B19" s="623"/>
      <c r="C19" s="623"/>
      <c r="D19" s="623"/>
      <c r="E19" s="623"/>
      <c r="F19" s="631"/>
      <c r="G19" s="624"/>
      <c r="H19" s="625"/>
      <c r="I19" s="632"/>
      <c r="J19" s="600" t="s">
        <v>45</v>
      </c>
      <c r="K19" s="601">
        <v>5466989.274075999</v>
      </c>
      <c r="L19" s="601">
        <v>5215.290804</v>
      </c>
      <c r="M19" s="601">
        <v>208536.77148199998</v>
      </c>
      <c r="N19" s="601">
        <v>235911.85323499996</v>
      </c>
      <c r="O19" s="601">
        <v>5916653.1895969985</v>
      </c>
      <c r="P19" s="602">
        <v>23098</v>
      </c>
      <c r="Q19" s="603" t="s">
        <v>17</v>
      </c>
      <c r="R19" s="604">
        <v>256.1543505756775</v>
      </c>
      <c r="S19" s="319">
        <v>100</v>
      </c>
      <c r="T19" s="319">
        <v>100</v>
      </c>
      <c r="U19" s="319">
        <v>100</v>
      </c>
      <c r="V19" s="636">
        <f t="shared" si="3"/>
        <v>5916653.1895969985</v>
      </c>
      <c r="W19" s="634">
        <f t="shared" si="4"/>
        <v>23098</v>
      </c>
      <c r="X19" s="634">
        <f t="shared" si="5"/>
        <v>256.1543505756775</v>
      </c>
      <c r="Y19" s="335"/>
      <c r="Z19" s="335"/>
    </row>
    <row r="20" spans="1:24" ht="21.75" thickBot="1">
      <c r="A20" s="338" t="s">
        <v>191</v>
      </c>
      <c r="B20" s="339">
        <f>SUM(B5:B17)</f>
        <v>457263492.5300066</v>
      </c>
      <c r="C20" s="339">
        <f>SUM(C5:C17)</f>
        <v>1277529.933373913</v>
      </c>
      <c r="D20" s="339">
        <f>SUM(D5:D17)</f>
        <v>39260319.05120337</v>
      </c>
      <c r="E20" s="339">
        <f>SUM(E5:E17)</f>
        <v>34413278.64940902</v>
      </c>
      <c r="F20" s="339">
        <f>SUM(F5:F17)</f>
        <v>532214620.163993</v>
      </c>
      <c r="G20" s="340"/>
      <c r="H20" s="341"/>
      <c r="I20" s="340"/>
      <c r="J20" s="342"/>
      <c r="K20" s="343">
        <f>SUM(K5:K19)</f>
        <v>453957492.21</v>
      </c>
      <c r="L20" s="343">
        <f>SUM(L5:L19)</f>
        <v>794584.3930000002</v>
      </c>
      <c r="M20" s="343">
        <f>SUM(M5:M19)</f>
        <v>42128763.69</v>
      </c>
      <c r="N20" s="343">
        <f>SUM(N5:N19)</f>
        <v>44735458.514</v>
      </c>
      <c r="O20" s="343">
        <f>SUM(O5:O19)</f>
        <v>541616298.8069999</v>
      </c>
      <c r="P20" s="344"/>
      <c r="Q20" s="342"/>
      <c r="R20" s="345"/>
      <c r="S20" s="346"/>
      <c r="T20" s="346"/>
      <c r="U20" s="346"/>
      <c r="V20" s="637"/>
      <c r="W20" s="635"/>
      <c r="X20" s="635"/>
    </row>
    <row r="21" spans="11:15" ht="21.75" thickTop="1">
      <c r="K21" s="352"/>
      <c r="L21" s="352"/>
      <c r="M21" s="352"/>
      <c r="N21" s="352"/>
      <c r="O21" s="352"/>
    </row>
    <row r="22" spans="1:16" ht="19.5" customHeight="1">
      <c r="A22" s="356" t="s">
        <v>171</v>
      </c>
      <c r="B22" s="357"/>
      <c r="C22" s="357"/>
      <c r="K22" s="352"/>
      <c r="L22" s="352"/>
      <c r="M22" s="352"/>
      <c r="N22" s="352"/>
      <c r="O22" s="352"/>
      <c r="P22" s="358"/>
    </row>
    <row r="23" spans="1:15" ht="19.5" customHeight="1">
      <c r="A23" s="356" t="s">
        <v>192</v>
      </c>
      <c r="B23" s="357"/>
      <c r="C23" s="357"/>
      <c r="O23" s="353"/>
    </row>
    <row r="24" spans="1:15" ht="19.5" customHeight="1">
      <c r="A24" s="359" t="s">
        <v>5</v>
      </c>
      <c r="K24" s="353"/>
      <c r="L24" s="353"/>
      <c r="M24" s="353"/>
      <c r="N24" s="353"/>
      <c r="O24" s="353"/>
    </row>
    <row r="25" spans="1:12" ht="21.75" customHeight="1">
      <c r="A25" s="765"/>
      <c r="B25" s="766" t="s">
        <v>141</v>
      </c>
      <c r="C25" s="360"/>
      <c r="D25" s="360"/>
      <c r="E25" s="360"/>
      <c r="F25" s="360"/>
      <c r="H25" s="361"/>
      <c r="I25" s="360"/>
      <c r="J25" s="362"/>
      <c r="K25" s="362"/>
      <c r="L25" s="362"/>
    </row>
    <row r="26" spans="1:2" ht="19.5" customHeight="1">
      <c r="A26" s="765"/>
      <c r="B26" s="766"/>
    </row>
    <row r="27" spans="1:18" ht="24.75" customHeight="1">
      <c r="A27" s="765"/>
      <c r="B27" s="766" t="s">
        <v>141</v>
      </c>
      <c r="C27" s="363"/>
      <c r="D27" s="360"/>
      <c r="E27" s="360"/>
      <c r="F27" s="360"/>
      <c r="H27" s="361"/>
      <c r="I27" s="360"/>
      <c r="J27" s="362"/>
      <c r="K27" s="362"/>
      <c r="L27" s="362"/>
      <c r="M27" s="362"/>
      <c r="N27" s="362"/>
      <c r="O27" s="362"/>
      <c r="P27" s="362"/>
      <c r="Q27" s="362"/>
      <c r="R27" s="364"/>
    </row>
    <row r="28" spans="1:2" ht="19.5" customHeight="1">
      <c r="A28" s="765"/>
      <c r="B28" s="766"/>
    </row>
    <row r="29" spans="1:21" ht="20.25" customHeight="1">
      <c r="A29" s="765"/>
      <c r="B29" s="766" t="s">
        <v>141</v>
      </c>
      <c r="C29" s="360"/>
      <c r="D29" s="360"/>
      <c r="E29" s="360"/>
      <c r="F29" s="360"/>
      <c r="H29" s="361"/>
      <c r="I29" s="360"/>
      <c r="J29" s="362"/>
      <c r="K29" s="362"/>
      <c r="L29" s="362"/>
      <c r="M29" s="362"/>
      <c r="N29" s="362"/>
      <c r="O29" s="362"/>
      <c r="P29" s="362"/>
      <c r="Q29" s="362"/>
      <c r="R29" s="364"/>
      <c r="S29" s="365"/>
      <c r="T29" s="365"/>
      <c r="U29" s="365"/>
    </row>
    <row r="30" spans="1:2" ht="19.5" customHeight="1">
      <c r="A30" s="765"/>
      <c r="B30" s="766"/>
    </row>
    <row r="31" spans="1:21" ht="24.75" customHeight="1">
      <c r="A31" s="765"/>
      <c r="B31" s="766" t="s">
        <v>141</v>
      </c>
      <c r="C31" s="360"/>
      <c r="D31" s="360"/>
      <c r="E31" s="360"/>
      <c r="F31" s="360"/>
      <c r="H31" s="361"/>
      <c r="I31" s="360"/>
      <c r="J31" s="362"/>
      <c r="K31" s="362"/>
      <c r="L31" s="362"/>
      <c r="M31" s="362"/>
      <c r="N31" s="362"/>
      <c r="O31" s="362"/>
      <c r="P31" s="362"/>
      <c r="Q31" s="362"/>
      <c r="R31" s="364"/>
      <c r="S31" s="365"/>
      <c r="T31" s="365"/>
      <c r="U31" s="365"/>
    </row>
    <row r="32" spans="1:2" ht="19.5" customHeight="1">
      <c r="A32" s="765"/>
      <c r="B32" s="766"/>
    </row>
    <row r="33" spans="1:15" ht="36.75" customHeight="1">
      <c r="A33" s="366"/>
      <c r="B33" s="497" t="s">
        <v>141</v>
      </c>
      <c r="C33" s="360"/>
      <c r="D33" s="360"/>
      <c r="E33" s="360"/>
      <c r="F33" s="360"/>
      <c r="H33" s="361"/>
      <c r="I33" s="360"/>
      <c r="J33" s="362"/>
      <c r="K33" s="362"/>
      <c r="L33" s="362"/>
      <c r="M33" s="362"/>
      <c r="N33" s="362"/>
      <c r="O33" s="362"/>
    </row>
    <row r="34" spans="1:30" ht="24" customHeight="1">
      <c r="A34" s="765"/>
      <c r="B34" s="766" t="s">
        <v>141</v>
      </c>
      <c r="C34" s="363"/>
      <c r="D34" s="363"/>
      <c r="E34" s="363"/>
      <c r="F34" s="363"/>
      <c r="G34" s="367"/>
      <c r="H34" s="368"/>
      <c r="I34" s="363"/>
      <c r="J34" s="367"/>
      <c r="K34" s="367"/>
      <c r="L34" s="367"/>
      <c r="M34" s="367"/>
      <c r="N34" s="367"/>
      <c r="O34" s="367"/>
      <c r="P34" s="367"/>
      <c r="Q34" s="367"/>
      <c r="R34" s="367"/>
      <c r="S34" s="369"/>
      <c r="T34" s="369"/>
      <c r="U34" s="369"/>
      <c r="V34" s="370"/>
      <c r="W34" s="370"/>
      <c r="X34" s="370"/>
      <c r="Y34" s="287"/>
      <c r="Z34" s="287"/>
      <c r="AA34" s="287"/>
      <c r="AB34" s="287"/>
      <c r="AC34" s="287"/>
      <c r="AD34" s="287"/>
    </row>
    <row r="35" spans="1:3" ht="19.5" customHeight="1">
      <c r="A35" s="765"/>
      <c r="B35" s="766"/>
      <c r="C35" s="371"/>
    </row>
    <row r="36" spans="1:27" ht="21.75" customHeight="1">
      <c r="A36" s="765"/>
      <c r="B36" s="766" t="s">
        <v>141</v>
      </c>
      <c r="C36" s="363"/>
      <c r="D36" s="360"/>
      <c r="E36" s="360"/>
      <c r="F36" s="360"/>
      <c r="H36" s="361"/>
      <c r="I36" s="360"/>
      <c r="J36" s="362"/>
      <c r="K36" s="362"/>
      <c r="L36" s="362"/>
      <c r="M36" s="362"/>
      <c r="N36" s="362"/>
      <c r="O36" s="362"/>
      <c r="P36" s="362"/>
      <c r="Q36" s="362"/>
      <c r="R36" s="364"/>
      <c r="S36" s="365"/>
      <c r="T36" s="365"/>
      <c r="U36" s="365"/>
      <c r="V36" s="370"/>
      <c r="W36" s="370"/>
      <c r="X36" s="370"/>
      <c r="Y36" s="287"/>
      <c r="Z36" s="287"/>
      <c r="AA36" s="287"/>
    </row>
    <row r="37" spans="1:3" ht="19.5" customHeight="1">
      <c r="A37" s="765"/>
      <c r="B37" s="766"/>
      <c r="C37" s="371"/>
    </row>
    <row r="38" spans="1:26" ht="23.25" customHeight="1">
      <c r="A38" s="765"/>
      <c r="B38" s="766" t="s">
        <v>141</v>
      </c>
      <c r="C38" s="363"/>
      <c r="D38" s="360"/>
      <c r="E38" s="360"/>
      <c r="F38" s="360"/>
      <c r="H38" s="361"/>
      <c r="I38" s="360"/>
      <c r="J38" s="362"/>
      <c r="K38" s="362"/>
      <c r="L38" s="362"/>
      <c r="M38" s="362"/>
      <c r="N38" s="362"/>
      <c r="O38" s="362"/>
      <c r="P38" s="362"/>
      <c r="Q38" s="362"/>
      <c r="R38" s="364"/>
      <c r="S38" s="365"/>
      <c r="T38" s="365"/>
      <c r="U38" s="365"/>
      <c r="V38" s="370"/>
      <c r="W38" s="370"/>
      <c r="X38" s="370"/>
      <c r="Y38" s="287"/>
      <c r="Z38" s="287"/>
    </row>
    <row r="39" spans="1:3" ht="19.5" customHeight="1">
      <c r="A39" s="765"/>
      <c r="B39" s="766"/>
      <c r="C39" s="371"/>
    </row>
    <row r="40" spans="1:25" ht="24" customHeight="1">
      <c r="A40" s="765"/>
      <c r="B40" s="750"/>
      <c r="C40" s="360"/>
      <c r="D40" s="360"/>
      <c r="E40" s="360"/>
      <c r="F40" s="360"/>
      <c r="H40" s="361"/>
      <c r="I40" s="360"/>
      <c r="J40" s="362"/>
      <c r="K40" s="362"/>
      <c r="L40" s="362"/>
      <c r="M40" s="362"/>
      <c r="N40" s="362"/>
      <c r="O40" s="362"/>
      <c r="P40" s="362"/>
      <c r="Q40" s="362"/>
      <c r="R40" s="364"/>
      <c r="S40" s="365"/>
      <c r="T40" s="365"/>
      <c r="U40" s="365"/>
      <c r="V40" s="370"/>
      <c r="W40" s="370"/>
      <c r="X40" s="370"/>
      <c r="Y40" s="287"/>
    </row>
    <row r="41" spans="1:2" ht="19.5" customHeight="1">
      <c r="A41" s="765"/>
      <c r="B41" s="75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19">
    <mergeCell ref="A3:I3"/>
    <mergeCell ref="J3:R3"/>
    <mergeCell ref="S3:U3"/>
    <mergeCell ref="V3:X3"/>
    <mergeCell ref="A25:A26"/>
    <mergeCell ref="B25:B26"/>
    <mergeCell ref="A27:A28"/>
    <mergeCell ref="B27:B28"/>
    <mergeCell ref="A29:A30"/>
    <mergeCell ref="B29:B30"/>
    <mergeCell ref="A31:A32"/>
    <mergeCell ref="B31:B32"/>
    <mergeCell ref="A40:A41"/>
    <mergeCell ref="A34:A35"/>
    <mergeCell ref="B34:B35"/>
    <mergeCell ref="A36:A37"/>
    <mergeCell ref="B36:B37"/>
    <mergeCell ref="A38:A39"/>
    <mergeCell ref="B38:B39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0"/>
  <sheetViews>
    <sheetView zoomScalePageLayoutView="0" workbookViewId="0" topLeftCell="A1">
      <selection activeCell="G19" sqref="G19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18.75">
      <c r="B4" s="150" t="s">
        <v>98</v>
      </c>
      <c r="C4" s="152"/>
      <c r="D4" s="152"/>
      <c r="E4" s="152"/>
      <c r="F4" s="152"/>
      <c r="G4" s="153"/>
      <c r="H4" s="154"/>
      <c r="I4" s="155"/>
      <c r="J4" s="153"/>
      <c r="K4" s="150" t="s">
        <v>98</v>
      </c>
      <c r="L4" s="152"/>
      <c r="M4" s="152"/>
      <c r="N4" s="152"/>
      <c r="O4" s="152"/>
      <c r="P4" s="153"/>
      <c r="Q4" s="154"/>
      <c r="R4" s="155"/>
      <c r="S4" s="153"/>
      <c r="T4" s="156"/>
      <c r="U4" s="156"/>
      <c r="V4" s="156"/>
      <c r="W4" s="544"/>
      <c r="X4" s="545"/>
      <c r="Y4" s="545"/>
      <c r="Z4" s="65"/>
      <c r="AA4" s="66"/>
    </row>
    <row r="5" spans="2:31" ht="18.75">
      <c r="B5" s="157" t="s">
        <v>166</v>
      </c>
      <c r="C5" s="740"/>
      <c r="D5" s="740"/>
      <c r="E5" s="740"/>
      <c r="F5" s="740"/>
      <c r="G5" s="740"/>
      <c r="H5" s="741"/>
      <c r="I5" s="742"/>
      <c r="J5" s="743"/>
      <c r="K5" s="157" t="s">
        <v>166</v>
      </c>
      <c r="L5" s="744">
        <f>SUM(L6:L7)</f>
        <v>3883440.42</v>
      </c>
      <c r="M5" s="744">
        <f>SUM(M6:M7)</f>
        <v>6477.55</v>
      </c>
      <c r="N5" s="744">
        <f>SUM(N6:N7)</f>
        <v>250621.7</v>
      </c>
      <c r="O5" s="744">
        <f>SUM(O6:O7)</f>
        <v>106498.89</v>
      </c>
      <c r="P5" s="744">
        <f>SUM(P6:P7)</f>
        <v>4247038.56</v>
      </c>
      <c r="Q5" s="741"/>
      <c r="R5" s="742"/>
      <c r="S5" s="205"/>
      <c r="T5" s="573"/>
      <c r="U5" s="573"/>
      <c r="V5" s="573"/>
      <c r="W5" s="548"/>
      <c r="X5" s="548"/>
      <c r="Y5" s="548"/>
      <c r="Z5" s="141"/>
      <c r="AA5" s="142"/>
      <c r="AB5" s="142"/>
      <c r="AC5" s="142"/>
      <c r="AD5" s="142"/>
      <c r="AE5" s="142"/>
    </row>
    <row r="6" spans="2:31" ht="37.5">
      <c r="B6" s="222" t="s">
        <v>167</v>
      </c>
      <c r="C6" s="223"/>
      <c r="D6" s="223"/>
      <c r="E6" s="223"/>
      <c r="F6" s="224"/>
      <c r="G6" s="225"/>
      <c r="H6" s="226"/>
      <c r="I6" s="227"/>
      <c r="J6" s="227"/>
      <c r="K6" s="575" t="s">
        <v>261</v>
      </c>
      <c r="L6" s="588">
        <v>1941720.21</v>
      </c>
      <c r="M6" s="588">
        <v>3238.775</v>
      </c>
      <c r="N6" s="588">
        <v>125310.85</v>
      </c>
      <c r="O6" s="588">
        <v>53249.445</v>
      </c>
      <c r="P6" s="588">
        <v>2123519.28</v>
      </c>
      <c r="Q6" s="589">
        <v>300</v>
      </c>
      <c r="R6" s="399" t="s">
        <v>17</v>
      </c>
      <c r="S6" s="56">
        <v>7078.397599999999</v>
      </c>
      <c r="T6" s="578">
        <v>100</v>
      </c>
      <c r="U6" s="578">
        <v>100</v>
      </c>
      <c r="V6" s="578">
        <v>100</v>
      </c>
      <c r="W6" s="547">
        <f>P6-G6</f>
        <v>2123519.28</v>
      </c>
      <c r="X6" s="547">
        <f>Q6-I6</f>
        <v>300</v>
      </c>
      <c r="Y6" s="547">
        <f>S6-J6</f>
        <v>7078.397599999999</v>
      </c>
      <c r="Z6" s="141"/>
      <c r="AA6" s="142"/>
      <c r="AB6" s="142"/>
      <c r="AC6" s="142"/>
      <c r="AD6" s="142"/>
      <c r="AE6" s="142"/>
    </row>
    <row r="7" spans="2:31" ht="37.5">
      <c r="B7" s="583"/>
      <c r="C7" s="584"/>
      <c r="D7" s="584"/>
      <c r="E7" s="584"/>
      <c r="F7" s="584"/>
      <c r="G7" s="584"/>
      <c r="H7" s="585"/>
      <c r="I7" s="586"/>
      <c r="J7" s="587"/>
      <c r="K7" s="575" t="s">
        <v>262</v>
      </c>
      <c r="L7" s="588">
        <v>1941720.21</v>
      </c>
      <c r="M7" s="588">
        <v>3238.775</v>
      </c>
      <c r="N7" s="588">
        <v>125310.85</v>
      </c>
      <c r="O7" s="588">
        <v>53249.445</v>
      </c>
      <c r="P7" s="588">
        <v>2123519.28</v>
      </c>
      <c r="Q7" s="589">
        <v>300</v>
      </c>
      <c r="R7" s="399" t="s">
        <v>17</v>
      </c>
      <c r="S7" s="56">
        <v>7078.397599999999</v>
      </c>
      <c r="T7" s="590">
        <v>100</v>
      </c>
      <c r="U7" s="590">
        <v>100</v>
      </c>
      <c r="V7" s="590">
        <v>100</v>
      </c>
      <c r="W7" s="547">
        <f>P7-G7</f>
        <v>2123519.28</v>
      </c>
      <c r="X7" s="547">
        <f>Q7-I7</f>
        <v>300</v>
      </c>
      <c r="Y7" s="547">
        <f>S7-J7</f>
        <v>7078.397599999999</v>
      </c>
      <c r="Z7" s="141"/>
      <c r="AA7" s="142"/>
      <c r="AB7" s="142"/>
      <c r="AC7" s="142"/>
      <c r="AD7" s="142"/>
      <c r="AE7" s="142"/>
    </row>
    <row r="8" spans="2:27" ht="18.75">
      <c r="B8" s="247"/>
      <c r="C8" s="248"/>
      <c r="D8" s="248"/>
      <c r="E8" s="248"/>
      <c r="F8" s="248"/>
      <c r="G8" s="248"/>
      <c r="H8" s="249"/>
      <c r="I8" s="250"/>
      <c r="J8" s="251"/>
      <c r="K8" s="247"/>
      <c r="L8" s="248"/>
      <c r="M8" s="248"/>
      <c r="N8" s="248"/>
      <c r="O8" s="248"/>
      <c r="P8" s="248"/>
      <c r="Q8" s="249"/>
      <c r="R8" s="250"/>
      <c r="S8" s="251"/>
      <c r="T8" s="252"/>
      <c r="U8" s="252"/>
      <c r="V8" s="252"/>
      <c r="W8" s="553"/>
      <c r="X8" s="553"/>
      <c r="Y8" s="553"/>
      <c r="Z8" s="169"/>
      <c r="AA8" s="170"/>
    </row>
    <row r="9" spans="2:27" ht="18.75">
      <c r="B9" s="253" t="s">
        <v>168</v>
      </c>
      <c r="C9" s="253"/>
      <c r="D9" s="254"/>
      <c r="E9" s="255"/>
      <c r="F9" s="256"/>
      <c r="G9" s="257"/>
      <c r="H9" s="253"/>
      <c r="I9" s="248"/>
      <c r="N9" s="248"/>
      <c r="O9" s="248"/>
      <c r="P9" s="248"/>
      <c r="Q9" s="249"/>
      <c r="R9" s="250"/>
      <c r="S9" s="251"/>
      <c r="T9" s="252"/>
      <c r="U9" s="252"/>
      <c r="V9" s="252"/>
      <c r="W9" s="553"/>
      <c r="X9" s="553"/>
      <c r="Y9" s="553"/>
      <c r="Z9" s="169"/>
      <c r="AA9" s="170"/>
    </row>
    <row r="10" spans="2:27" ht="18.75">
      <c r="B10" s="253" t="s">
        <v>169</v>
      </c>
      <c r="C10" s="253"/>
      <c r="D10" s="254"/>
      <c r="E10" s="255"/>
      <c r="F10" s="256"/>
      <c r="G10" s="257"/>
      <c r="H10" s="253"/>
      <c r="I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9" t="s">
        <v>170</v>
      </c>
      <c r="C11" s="260"/>
      <c r="D11" s="260"/>
      <c r="E11" s="260"/>
      <c r="F11" s="260"/>
      <c r="G11" s="260"/>
      <c r="H11" s="248"/>
      <c r="I11" s="248"/>
      <c r="J11" s="248"/>
      <c r="K11" s="247"/>
      <c r="L11" s="248"/>
      <c r="M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24" customHeight="1">
      <c r="B12" s="757"/>
      <c r="C12" s="758" t="s">
        <v>141</v>
      </c>
      <c r="D12" s="262"/>
      <c r="E12" s="262"/>
      <c r="F12" s="262"/>
      <c r="G12" s="262"/>
      <c r="H12" s="263"/>
      <c r="I12" s="264"/>
      <c r="J12" s="265"/>
      <c r="K12" s="266"/>
      <c r="L12" s="262"/>
      <c r="M12" s="262"/>
      <c r="N12" s="262"/>
      <c r="O12" s="262"/>
      <c r="P12" s="262"/>
      <c r="Q12" s="263"/>
      <c r="R12" s="264"/>
      <c r="S12" s="265"/>
      <c r="T12" s="267"/>
      <c r="U12" s="267"/>
      <c r="V12" s="267"/>
      <c r="W12" s="553"/>
      <c r="X12" s="553"/>
      <c r="Y12" s="553"/>
      <c r="Z12" s="169"/>
      <c r="AA12" s="170"/>
    </row>
    <row r="13" spans="2:27" ht="18.75">
      <c r="B13" s="757"/>
      <c r="C13" s="758"/>
      <c r="D13" s="248"/>
      <c r="E13" s="248"/>
      <c r="F13" s="248"/>
      <c r="G13" s="248"/>
      <c r="H13" s="249"/>
      <c r="I13" s="250"/>
      <c r="J13" s="251"/>
      <c r="K13" s="247"/>
      <c r="L13" s="248"/>
      <c r="M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22.5" customHeight="1">
      <c r="B14" s="757"/>
      <c r="C14" s="758" t="s">
        <v>141</v>
      </c>
      <c r="D14" s="248"/>
      <c r="E14" s="248"/>
      <c r="F14" s="248"/>
      <c r="G14" s="248"/>
      <c r="H14" s="249"/>
      <c r="I14" s="250"/>
      <c r="J14" s="251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18.75">
      <c r="B15" s="757"/>
      <c r="C15" s="758"/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27.75" customHeight="1">
      <c r="B16" s="757"/>
      <c r="C16" s="758" t="s">
        <v>141</v>
      </c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18.75">
      <c r="B17" s="757"/>
      <c r="C17" s="758"/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68"/>
      <c r="U17" s="268"/>
      <c r="V17" s="268"/>
      <c r="W17" s="554"/>
      <c r="X17" s="554"/>
      <c r="Y17" s="554"/>
      <c r="Z17" s="169"/>
      <c r="AA17" s="170"/>
    </row>
    <row r="18" spans="2:27" ht="38.25" customHeight="1">
      <c r="B18" s="269"/>
      <c r="C18" s="261" t="s">
        <v>141</v>
      </c>
      <c r="D18" s="262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68"/>
      <c r="U18" s="268"/>
      <c r="V18" s="268"/>
      <c r="W18" s="554"/>
      <c r="X18" s="554"/>
      <c r="Y18" s="554"/>
      <c r="Z18" s="169"/>
      <c r="AA18" s="170"/>
    </row>
    <row r="19" spans="2:27" ht="24" customHeight="1">
      <c r="B19" s="757"/>
      <c r="C19" s="758" t="s">
        <v>141</v>
      </c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18.75">
      <c r="B20" s="757"/>
      <c r="C20" s="758"/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21" customHeight="1">
      <c r="B21" s="757"/>
      <c r="C21" s="758" t="s">
        <v>141</v>
      </c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18.75">
      <c r="B22" s="757"/>
      <c r="C22" s="758"/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27.75" customHeight="1">
      <c r="B23" s="757"/>
      <c r="C23" s="758" t="s">
        <v>141</v>
      </c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18.75">
      <c r="B24" s="757"/>
      <c r="C24" s="758"/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28.5" customHeight="1">
      <c r="B25" s="757"/>
      <c r="C25" s="758" t="s">
        <v>141</v>
      </c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18.75">
      <c r="B26" s="757"/>
      <c r="C26" s="758"/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18.75">
      <c r="B27" s="757"/>
      <c r="C27" s="758"/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30" customHeight="1">
      <c r="B28" s="757"/>
      <c r="C28" s="758" t="s">
        <v>141</v>
      </c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18.75">
      <c r="B29" s="757"/>
      <c r="C29" s="758"/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30" customHeight="1">
      <c r="B30" s="757"/>
      <c r="C30" s="758" t="s">
        <v>141</v>
      </c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23.25" customHeight="1">
      <c r="B31" s="757"/>
      <c r="C31" s="758"/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25.5" customHeight="1">
      <c r="B32" s="757"/>
      <c r="C32" s="758" t="s">
        <v>141</v>
      </c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18.75">
      <c r="B33" s="757"/>
      <c r="C33" s="758"/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25.5" customHeight="1">
      <c r="B34" s="757"/>
      <c r="C34" s="758" t="s">
        <v>141</v>
      </c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18.75">
      <c r="B35" s="757"/>
      <c r="C35" s="758"/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9"/>
      <c r="C36" s="758" t="s">
        <v>141</v>
      </c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9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60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60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59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59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496"/>
      <c r="C48" s="261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7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7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</sheetData>
  <sheetProtection/>
  <mergeCells count="32">
    <mergeCell ref="T1:V1"/>
    <mergeCell ref="T2:V2"/>
    <mergeCell ref="B12:B13"/>
    <mergeCell ref="C12:C13"/>
    <mergeCell ref="B14:B15"/>
    <mergeCell ref="C14:C15"/>
    <mergeCell ref="B16:B17"/>
    <mergeCell ref="C16:C17"/>
    <mergeCell ref="B19:B20"/>
    <mergeCell ref="C19:C20"/>
    <mergeCell ref="B21:B22"/>
    <mergeCell ref="C21:C22"/>
    <mergeCell ref="B23:B24"/>
    <mergeCell ref="C23:C24"/>
    <mergeCell ref="B25:B27"/>
    <mergeCell ref="C25:C27"/>
    <mergeCell ref="B28:B29"/>
    <mergeCell ref="C28:C29"/>
    <mergeCell ref="B30:B31"/>
    <mergeCell ref="C30:C31"/>
    <mergeCell ref="B32:B33"/>
    <mergeCell ref="C32:C33"/>
    <mergeCell ref="B34:B35"/>
    <mergeCell ref="C34:C35"/>
    <mergeCell ref="B49:B50"/>
    <mergeCell ref="C49:C50"/>
    <mergeCell ref="B36:B42"/>
    <mergeCell ref="C36:C42"/>
    <mergeCell ref="B43:B45"/>
    <mergeCell ref="C43:C45"/>
    <mergeCell ref="B46:B47"/>
    <mergeCell ref="C46:C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X29"/>
  <sheetViews>
    <sheetView zoomScalePageLayoutView="0" workbookViewId="0" topLeftCell="C1">
      <selection activeCell="U8" sqref="U8"/>
    </sheetView>
  </sheetViews>
  <sheetFormatPr defaultColWidth="7.8515625" defaultRowHeight="12.75"/>
  <cols>
    <col min="1" max="1" width="35.57421875" style="427" customWidth="1"/>
    <col min="2" max="2" width="15.421875" style="427" bestFit="1" customWidth="1"/>
    <col min="3" max="3" width="16.57421875" style="427" bestFit="1" customWidth="1"/>
    <col min="4" max="4" width="15.00390625" style="427" customWidth="1"/>
    <col min="5" max="5" width="14.28125" style="427" customWidth="1"/>
    <col min="6" max="6" width="15.140625" style="427" bestFit="1" customWidth="1"/>
    <col min="7" max="7" width="10.140625" style="428" customWidth="1"/>
    <col min="8" max="8" width="7.7109375" style="427" customWidth="1"/>
    <col min="9" max="9" width="12.57421875" style="427" customWidth="1"/>
    <col min="10" max="10" width="29.57421875" style="427" customWidth="1"/>
    <col min="11" max="11" width="15.00390625" style="429" customWidth="1"/>
    <col min="12" max="12" width="17.57421875" style="429" customWidth="1"/>
    <col min="13" max="13" width="15.421875" style="429" customWidth="1"/>
    <col min="14" max="14" width="14.140625" style="429" customWidth="1"/>
    <col min="15" max="15" width="15.00390625" style="429" customWidth="1"/>
    <col min="16" max="16" width="8.57421875" style="428" bestFit="1" customWidth="1"/>
    <col min="17" max="17" width="7.7109375" style="428" customWidth="1"/>
    <col min="18" max="18" width="12.8515625" style="430" customWidth="1"/>
    <col min="19" max="19" width="10.140625" style="431" customWidth="1"/>
    <col min="20" max="20" width="9.57421875" style="431" customWidth="1"/>
    <col min="21" max="21" width="9.00390625" style="431" customWidth="1"/>
    <col min="22" max="22" width="16.7109375" style="432" hidden="1" customWidth="1"/>
    <col min="23" max="23" width="12.57421875" style="433" hidden="1" customWidth="1"/>
    <col min="24" max="24" width="14.421875" style="432" hidden="1" customWidth="1"/>
    <col min="25" max="27" width="12.57421875" style="375" customWidth="1"/>
    <col min="28" max="16384" width="7.8515625" style="375" customWidth="1"/>
  </cols>
  <sheetData>
    <row r="2" spans="1:24" ht="21">
      <c r="A2" s="372" t="s">
        <v>193</v>
      </c>
      <c r="B2" s="373"/>
      <c r="C2" s="373"/>
      <c r="D2" s="373"/>
      <c r="E2" s="373"/>
      <c r="F2" s="373"/>
      <c r="G2" s="373"/>
      <c r="H2" s="373"/>
      <c r="I2" s="373"/>
      <c r="J2" s="372" t="s">
        <v>193</v>
      </c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4"/>
      <c r="W2" s="374"/>
      <c r="X2" s="374"/>
    </row>
    <row r="3" spans="1:24" s="385" customFormat="1" ht="21">
      <c r="A3" s="376"/>
      <c r="B3" s="376"/>
      <c r="C3" s="376"/>
      <c r="D3" s="376"/>
      <c r="E3" s="376"/>
      <c r="F3" s="376"/>
      <c r="G3" s="377"/>
      <c r="H3" s="376"/>
      <c r="I3" s="376"/>
      <c r="J3" s="378"/>
      <c r="K3" s="379"/>
      <c r="L3" s="379"/>
      <c r="M3" s="379"/>
      <c r="N3" s="379"/>
      <c r="O3" s="379"/>
      <c r="P3" s="377"/>
      <c r="Q3" s="380"/>
      <c r="R3" s="381"/>
      <c r="S3" s="382"/>
      <c r="T3" s="382"/>
      <c r="U3" s="382"/>
      <c r="V3" s="383"/>
      <c r="W3" s="384"/>
      <c r="X3" s="383"/>
    </row>
    <row r="4" spans="1:24" s="386" customFormat="1" ht="21">
      <c r="A4" s="776" t="s">
        <v>194</v>
      </c>
      <c r="B4" s="777"/>
      <c r="C4" s="777"/>
      <c r="D4" s="777"/>
      <c r="E4" s="777"/>
      <c r="F4" s="777"/>
      <c r="G4" s="777"/>
      <c r="H4" s="777"/>
      <c r="I4" s="778"/>
      <c r="J4" s="779" t="s">
        <v>195</v>
      </c>
      <c r="K4" s="779"/>
      <c r="L4" s="779"/>
      <c r="M4" s="779"/>
      <c r="N4" s="779"/>
      <c r="O4" s="779"/>
      <c r="P4" s="779"/>
      <c r="Q4" s="779"/>
      <c r="R4" s="779"/>
      <c r="S4" s="780" t="s">
        <v>140</v>
      </c>
      <c r="T4" s="780"/>
      <c r="U4" s="780"/>
      <c r="V4" s="781" t="s">
        <v>7</v>
      </c>
      <c r="W4" s="782"/>
      <c r="X4" s="783"/>
    </row>
    <row r="5" spans="1:24" s="395" customFormat="1" ht="75" customHeight="1">
      <c r="A5" s="387" t="s">
        <v>196</v>
      </c>
      <c r="B5" s="388" t="s">
        <v>8</v>
      </c>
      <c r="C5" s="388" t="s">
        <v>9</v>
      </c>
      <c r="D5" s="388" t="s">
        <v>10</v>
      </c>
      <c r="E5" s="388" t="s">
        <v>12</v>
      </c>
      <c r="F5" s="388" t="s">
        <v>13</v>
      </c>
      <c r="G5" s="387" t="s">
        <v>64</v>
      </c>
      <c r="H5" s="387" t="s">
        <v>15</v>
      </c>
      <c r="I5" s="388" t="s">
        <v>65</v>
      </c>
      <c r="J5" s="387" t="s">
        <v>196</v>
      </c>
      <c r="K5" s="389" t="s">
        <v>8</v>
      </c>
      <c r="L5" s="389" t="s">
        <v>9</v>
      </c>
      <c r="M5" s="389" t="s">
        <v>10</v>
      </c>
      <c r="N5" s="389" t="s">
        <v>12</v>
      </c>
      <c r="O5" s="389" t="s">
        <v>13</v>
      </c>
      <c r="P5" s="387" t="s">
        <v>64</v>
      </c>
      <c r="Q5" s="390" t="s">
        <v>15</v>
      </c>
      <c r="R5" s="389" t="s">
        <v>65</v>
      </c>
      <c r="S5" s="391" t="s">
        <v>147</v>
      </c>
      <c r="T5" s="391" t="s">
        <v>148</v>
      </c>
      <c r="U5" s="391" t="s">
        <v>149</v>
      </c>
      <c r="V5" s="392" t="s">
        <v>197</v>
      </c>
      <c r="W5" s="393" t="s">
        <v>198</v>
      </c>
      <c r="X5" s="394" t="s">
        <v>152</v>
      </c>
    </row>
    <row r="6" spans="1:24" ht="93.75">
      <c r="A6" s="409" t="s">
        <v>201</v>
      </c>
      <c r="B6" s="410">
        <v>267292293.67</v>
      </c>
      <c r="C6" s="410">
        <v>902151.7</v>
      </c>
      <c r="D6" s="410">
        <v>27479327.65</v>
      </c>
      <c r="E6" s="410">
        <v>21442704.34</v>
      </c>
      <c r="F6" s="411">
        <f>SUM(B6:E6)</f>
        <v>317116477.35999995</v>
      </c>
      <c r="G6" s="412">
        <v>25022</v>
      </c>
      <c r="H6" s="413" t="s">
        <v>21</v>
      </c>
      <c r="I6" s="414">
        <v>12204.87268129569</v>
      </c>
      <c r="J6" s="404" t="s">
        <v>46</v>
      </c>
      <c r="K6" s="405">
        <v>316208911.389232</v>
      </c>
      <c r="L6" s="415">
        <v>620877.456824</v>
      </c>
      <c r="M6" s="410">
        <v>32962074.683297995</v>
      </c>
      <c r="N6" s="410">
        <v>33440406.870584004</v>
      </c>
      <c r="O6" s="411">
        <v>383232270.399938</v>
      </c>
      <c r="P6" s="412">
        <v>24719</v>
      </c>
      <c r="Q6" s="413" t="s">
        <v>21</v>
      </c>
      <c r="R6" s="414">
        <v>15503.550726159552</v>
      </c>
      <c r="S6" s="404">
        <f>V6*100/F6</f>
        <v>20.849056343698418</v>
      </c>
      <c r="T6" s="405">
        <f>W6*100/G6</f>
        <v>-1.210934377747582</v>
      </c>
      <c r="U6" s="415">
        <f>X6*100/I6</f>
        <v>27.027549823761607</v>
      </c>
      <c r="V6" s="669">
        <f>O6-F6</f>
        <v>66115793.03993803</v>
      </c>
      <c r="W6" s="398">
        <f>P6-G6</f>
        <v>-303</v>
      </c>
      <c r="X6" s="669">
        <f>R6-I6</f>
        <v>3298.678044863862</v>
      </c>
    </row>
    <row r="7" spans="1:24" s="395" customFormat="1" ht="37.5">
      <c r="A7" s="400" t="s">
        <v>200</v>
      </c>
      <c r="B7" s="401">
        <v>12754198.61</v>
      </c>
      <c r="C7" s="401">
        <v>35286.45</v>
      </c>
      <c r="D7" s="401">
        <v>1127594.46</v>
      </c>
      <c r="E7" s="402">
        <v>2689638.49</v>
      </c>
      <c r="F7" s="401">
        <v>16606718.01</v>
      </c>
      <c r="G7" s="305">
        <v>3</v>
      </c>
      <c r="H7" s="187" t="s">
        <v>19</v>
      </c>
      <c r="I7" s="403">
        <f>F7/G7</f>
        <v>5535572.67</v>
      </c>
      <c r="J7" s="404" t="s">
        <v>47</v>
      </c>
      <c r="K7" s="405">
        <v>17132598.789999995</v>
      </c>
      <c r="L7" s="406">
        <v>12955.100000000002</v>
      </c>
      <c r="M7" s="401">
        <v>570602.75</v>
      </c>
      <c r="N7" s="402">
        <v>3341634.65</v>
      </c>
      <c r="O7" s="401">
        <v>21057791.29</v>
      </c>
      <c r="P7" s="299">
        <v>3</v>
      </c>
      <c r="Q7" s="300" t="s">
        <v>19</v>
      </c>
      <c r="R7" s="403">
        <v>7019263.763333333</v>
      </c>
      <c r="S7" s="404">
        <f aca="true" t="shared" si="0" ref="S7:S14">V7*100/F7</f>
        <v>26.802847361650358</v>
      </c>
      <c r="T7" s="405">
        <f aca="true" t="shared" si="1" ref="T7:T14">W7*100/G7</f>
        <v>0</v>
      </c>
      <c r="U7" s="415">
        <f aca="true" t="shared" si="2" ref="U7:U14">X7*100/I7</f>
        <v>26.80284736165035</v>
      </c>
      <c r="V7" s="418">
        <f aca="true" t="shared" si="3" ref="V7:V16">O7-F7</f>
        <v>4451073.279999999</v>
      </c>
      <c r="W7" s="419">
        <f aca="true" t="shared" si="4" ref="W7:W16">P7-G7</f>
        <v>0</v>
      </c>
      <c r="X7" s="418">
        <f aca="true" t="shared" si="5" ref="X7:X16">R7-I7</f>
        <v>1483691.0933333328</v>
      </c>
    </row>
    <row r="8" spans="1:24" ht="112.5">
      <c r="A8" s="396" t="s">
        <v>203</v>
      </c>
      <c r="B8" s="197">
        <v>137959873.77</v>
      </c>
      <c r="C8" s="197">
        <v>239957.01</v>
      </c>
      <c r="D8" s="197">
        <v>8367797.05</v>
      </c>
      <c r="E8" s="197">
        <v>8879320.73</v>
      </c>
      <c r="F8" s="56">
        <v>155446948.56</v>
      </c>
      <c r="G8" s="116">
        <v>10569</v>
      </c>
      <c r="H8" s="187" t="s">
        <v>4</v>
      </c>
      <c r="I8" s="188">
        <f>F8/G8</f>
        <v>14707.819903491343</v>
      </c>
      <c r="J8" s="404" t="s">
        <v>48</v>
      </c>
      <c r="K8" s="405">
        <v>83000881.582604</v>
      </c>
      <c r="L8" s="415">
        <v>107595.551816</v>
      </c>
      <c r="M8" s="138">
        <v>6444017.854778</v>
      </c>
      <c r="N8" s="138">
        <v>5972540.039615001</v>
      </c>
      <c r="O8" s="134">
        <v>95525035.02881297</v>
      </c>
      <c r="P8" s="463">
        <v>1035</v>
      </c>
      <c r="Q8" s="317" t="s">
        <v>4</v>
      </c>
      <c r="R8" s="219">
        <v>92294.71983460191</v>
      </c>
      <c r="S8" s="404">
        <f t="shared" si="0"/>
        <v>-38.54814397212702</v>
      </c>
      <c r="T8" s="405">
        <f t="shared" si="1"/>
        <v>-90.20720976440533</v>
      </c>
      <c r="U8" s="415">
        <f t="shared" si="2"/>
        <v>527.5214167715841</v>
      </c>
      <c r="V8" s="418">
        <f t="shared" si="3"/>
        <v>-59921913.53118703</v>
      </c>
      <c r="W8" s="419">
        <f t="shared" si="4"/>
        <v>-9534</v>
      </c>
      <c r="X8" s="418">
        <f t="shared" si="5"/>
        <v>77586.89993111057</v>
      </c>
    </row>
    <row r="9" spans="1:24" s="395" customFormat="1" ht="56.25">
      <c r="A9" s="218" t="s">
        <v>199</v>
      </c>
      <c r="B9" s="134">
        <v>3623108.02</v>
      </c>
      <c r="C9" s="134">
        <v>2773.76</v>
      </c>
      <c r="D9" s="134">
        <v>124444.98</v>
      </c>
      <c r="E9" s="408">
        <v>102888.34</v>
      </c>
      <c r="F9" s="134">
        <v>3853215.09</v>
      </c>
      <c r="G9" s="313">
        <v>87924</v>
      </c>
      <c r="H9" s="317" t="s">
        <v>17</v>
      </c>
      <c r="I9" s="219">
        <f>F9/G9</f>
        <v>43.82438344479323</v>
      </c>
      <c r="J9" s="651"/>
      <c r="K9" s="652"/>
      <c r="L9" s="651"/>
      <c r="M9" s="647"/>
      <c r="N9" s="666"/>
      <c r="O9" s="647"/>
      <c r="P9" s="667"/>
      <c r="Q9" s="668"/>
      <c r="R9" s="650"/>
      <c r="S9" s="404">
        <f t="shared" si="0"/>
        <v>-100</v>
      </c>
      <c r="T9" s="405">
        <f t="shared" si="1"/>
        <v>-100</v>
      </c>
      <c r="U9" s="415">
        <f t="shared" si="2"/>
        <v>-100</v>
      </c>
      <c r="V9" s="418">
        <f t="shared" si="3"/>
        <v>-3853215.09</v>
      </c>
      <c r="W9" s="419">
        <f t="shared" si="4"/>
        <v>-87924</v>
      </c>
      <c r="X9" s="418">
        <f t="shared" si="5"/>
        <v>-43.82438344479323</v>
      </c>
    </row>
    <row r="10" spans="1:24" s="395" customFormat="1" ht="37.5">
      <c r="A10" s="218"/>
      <c r="B10" s="134"/>
      <c r="C10" s="134"/>
      <c r="D10" s="134"/>
      <c r="E10" s="408"/>
      <c r="F10" s="134"/>
      <c r="G10" s="313"/>
      <c r="H10" s="317"/>
      <c r="I10" s="219"/>
      <c r="J10" s="638" t="s">
        <v>49</v>
      </c>
      <c r="K10" s="639">
        <v>1941720.21</v>
      </c>
      <c r="L10" s="638">
        <v>3238.775</v>
      </c>
      <c r="M10" s="135">
        <v>125310.85</v>
      </c>
      <c r="N10" s="665">
        <v>53249.445</v>
      </c>
      <c r="O10" s="135">
        <v>2123519.28</v>
      </c>
      <c r="P10" s="309">
        <v>300</v>
      </c>
      <c r="Q10" s="596" t="s">
        <v>17</v>
      </c>
      <c r="R10" s="521">
        <v>7078.397599999999</v>
      </c>
      <c r="S10" s="404">
        <v>100</v>
      </c>
      <c r="T10" s="405">
        <v>100</v>
      </c>
      <c r="U10" s="415">
        <v>100</v>
      </c>
      <c r="V10" s="418">
        <f t="shared" si="3"/>
        <v>2123519.28</v>
      </c>
      <c r="W10" s="419">
        <f t="shared" si="4"/>
        <v>300</v>
      </c>
      <c r="X10" s="418">
        <f t="shared" si="5"/>
        <v>7078.397599999999</v>
      </c>
    </row>
    <row r="11" spans="1:24" ht="75">
      <c r="A11" s="646" t="s">
        <v>204</v>
      </c>
      <c r="B11" s="647"/>
      <c r="C11" s="647"/>
      <c r="D11" s="647"/>
      <c r="E11" s="647"/>
      <c r="F11" s="647"/>
      <c r="G11" s="648"/>
      <c r="H11" s="649">
        <v>0</v>
      </c>
      <c r="I11" s="650">
        <v>0</v>
      </c>
      <c r="J11" s="406" t="s">
        <v>50</v>
      </c>
      <c r="K11" s="416">
        <v>9303155.5806</v>
      </c>
      <c r="L11" s="406">
        <v>17845.6493</v>
      </c>
      <c r="M11" s="56">
        <v>843722.6126999999</v>
      </c>
      <c r="N11" s="56">
        <v>690238.233</v>
      </c>
      <c r="O11" s="56">
        <v>10854962.075600002</v>
      </c>
      <c r="P11" s="640">
        <v>3</v>
      </c>
      <c r="Q11" s="16" t="s">
        <v>20</v>
      </c>
      <c r="R11" s="188">
        <v>3618320.6918666675</v>
      </c>
      <c r="S11" s="404">
        <v>100</v>
      </c>
      <c r="T11" s="405">
        <v>100</v>
      </c>
      <c r="U11" s="415">
        <v>100</v>
      </c>
      <c r="V11" s="418">
        <f t="shared" si="3"/>
        <v>10854962.075600002</v>
      </c>
      <c r="W11" s="419">
        <f t="shared" si="4"/>
        <v>3</v>
      </c>
      <c r="X11" s="418">
        <f t="shared" si="5"/>
        <v>3618320.6918666675</v>
      </c>
    </row>
    <row r="12" spans="1:24" ht="37.5">
      <c r="A12" s="396" t="s">
        <v>205</v>
      </c>
      <c r="B12" s="56">
        <v>10885175.34</v>
      </c>
      <c r="C12" s="56">
        <v>13373.89</v>
      </c>
      <c r="D12" s="56">
        <v>1076500.32</v>
      </c>
      <c r="E12" s="56">
        <v>492143.05</v>
      </c>
      <c r="F12" s="56">
        <v>12467192.59</v>
      </c>
      <c r="G12" s="640">
        <v>3</v>
      </c>
      <c r="H12" s="16" t="s">
        <v>20</v>
      </c>
      <c r="I12" s="188">
        <f>F12/G12</f>
        <v>4155730.8633333333</v>
      </c>
      <c r="J12" s="651"/>
      <c r="K12" s="652"/>
      <c r="L12" s="651"/>
      <c r="M12" s="647"/>
      <c r="N12" s="647"/>
      <c r="O12" s="647"/>
      <c r="P12" s="648"/>
      <c r="Q12" s="653"/>
      <c r="R12" s="650"/>
      <c r="S12" s="404">
        <f t="shared" si="0"/>
        <v>-100</v>
      </c>
      <c r="T12" s="405">
        <f t="shared" si="1"/>
        <v>-100</v>
      </c>
      <c r="U12" s="415">
        <f t="shared" si="2"/>
        <v>-100</v>
      </c>
      <c r="V12" s="418">
        <f t="shared" si="3"/>
        <v>-12467192.59</v>
      </c>
      <c r="W12" s="419">
        <f t="shared" si="4"/>
        <v>-3</v>
      </c>
      <c r="X12" s="418">
        <f t="shared" si="5"/>
        <v>-4155730.8633333333</v>
      </c>
    </row>
    <row r="13" spans="1:24" ht="37.5">
      <c r="A13" s="396" t="s">
        <v>206</v>
      </c>
      <c r="B13" s="56">
        <v>2171225.02</v>
      </c>
      <c r="C13" s="56">
        <v>1662.23</v>
      </c>
      <c r="D13" s="56">
        <v>74576.32</v>
      </c>
      <c r="E13" s="56">
        <v>61658.04</v>
      </c>
      <c r="F13" s="56">
        <v>2309121.61</v>
      </c>
      <c r="G13" s="640">
        <v>2</v>
      </c>
      <c r="H13" s="16" t="s">
        <v>20</v>
      </c>
      <c r="I13" s="188">
        <f>F13/G13</f>
        <v>1154560.805</v>
      </c>
      <c r="J13" s="651"/>
      <c r="K13" s="652"/>
      <c r="L13" s="651"/>
      <c r="M13" s="647"/>
      <c r="N13" s="647"/>
      <c r="O13" s="647"/>
      <c r="P13" s="648"/>
      <c r="Q13" s="653"/>
      <c r="R13" s="650"/>
      <c r="S13" s="404">
        <f t="shared" si="0"/>
        <v>-100</v>
      </c>
      <c r="T13" s="405">
        <f t="shared" si="1"/>
        <v>-100</v>
      </c>
      <c r="U13" s="415">
        <f t="shared" si="2"/>
        <v>-100</v>
      </c>
      <c r="V13" s="418">
        <f t="shared" si="3"/>
        <v>-2309121.61</v>
      </c>
      <c r="W13" s="419">
        <f t="shared" si="4"/>
        <v>-2</v>
      </c>
      <c r="X13" s="418">
        <f t="shared" si="5"/>
        <v>-1154560.805</v>
      </c>
    </row>
    <row r="14" spans="1:24" ht="75">
      <c r="A14" s="409" t="s">
        <v>202</v>
      </c>
      <c r="B14" s="410">
        <v>22577618.1</v>
      </c>
      <c r="C14" s="410">
        <v>82324.89</v>
      </c>
      <c r="D14" s="410">
        <v>1010078.28</v>
      </c>
      <c r="E14" s="410">
        <v>744925.67</v>
      </c>
      <c r="F14" s="411">
        <v>24414946.95</v>
      </c>
      <c r="G14" s="412">
        <v>173</v>
      </c>
      <c r="H14" s="413" t="s">
        <v>21</v>
      </c>
      <c r="I14" s="219">
        <f>F14/G14</f>
        <v>141126.86098265895</v>
      </c>
      <c r="J14" s="404" t="s">
        <v>51</v>
      </c>
      <c r="K14" s="405">
        <v>15430361.298568001</v>
      </c>
      <c r="L14" s="404">
        <v>21635.664576000003</v>
      </c>
      <c r="M14" s="410">
        <v>765736.921802</v>
      </c>
      <c r="N14" s="410">
        <v>765311.627616</v>
      </c>
      <c r="O14" s="411">
        <v>16983045.512562</v>
      </c>
      <c r="P14" s="412">
        <v>371</v>
      </c>
      <c r="Q14" s="413" t="s">
        <v>21</v>
      </c>
      <c r="R14" s="414">
        <v>45776.4029988194</v>
      </c>
      <c r="S14" s="404">
        <f t="shared" si="0"/>
        <v>-30.439965536922866</v>
      </c>
      <c r="T14" s="405">
        <f t="shared" si="1"/>
        <v>114.45086705202313</v>
      </c>
      <c r="U14" s="415">
        <f t="shared" si="2"/>
        <v>-67.56364969781039</v>
      </c>
      <c r="V14" s="418">
        <f t="shared" si="3"/>
        <v>-7431901.437438</v>
      </c>
      <c r="W14" s="419">
        <f t="shared" si="4"/>
        <v>198</v>
      </c>
      <c r="X14" s="418">
        <f t="shared" si="5"/>
        <v>-95350.45798383956</v>
      </c>
    </row>
    <row r="15" spans="1:24" ht="56.25">
      <c r="A15" s="654"/>
      <c r="B15" s="655"/>
      <c r="C15" s="655"/>
      <c r="D15" s="655"/>
      <c r="E15" s="655"/>
      <c r="F15" s="656"/>
      <c r="G15" s="657"/>
      <c r="H15" s="658"/>
      <c r="I15" s="650"/>
      <c r="J15" s="406" t="s">
        <v>52</v>
      </c>
      <c r="K15" s="416">
        <v>5472874.08492</v>
      </c>
      <c r="L15" s="406">
        <v>5220.904680000001</v>
      </c>
      <c r="M15" s="180">
        <v>208761.24594</v>
      </c>
      <c r="N15" s="180">
        <v>236165.79495</v>
      </c>
      <c r="O15" s="401">
        <v>5923022.03049</v>
      </c>
      <c r="P15" s="402">
        <v>32104</v>
      </c>
      <c r="Q15" s="96" t="s">
        <v>17</v>
      </c>
      <c r="R15" s="403">
        <v>184.4948302544854</v>
      </c>
      <c r="S15" s="404">
        <v>100</v>
      </c>
      <c r="T15" s="405">
        <v>100</v>
      </c>
      <c r="U15" s="415">
        <v>100</v>
      </c>
      <c r="V15" s="671">
        <f t="shared" si="3"/>
        <v>5923022.03049</v>
      </c>
      <c r="W15" s="670">
        <f t="shared" si="4"/>
        <v>32104</v>
      </c>
      <c r="X15" s="671">
        <f t="shared" si="5"/>
        <v>184.4948302544854</v>
      </c>
    </row>
    <row r="16" spans="1:24" ht="56.25">
      <c r="A16" s="659"/>
      <c r="B16" s="660"/>
      <c r="C16" s="660"/>
      <c r="D16" s="660"/>
      <c r="E16" s="660"/>
      <c r="F16" s="661"/>
      <c r="G16" s="662"/>
      <c r="H16" s="663"/>
      <c r="I16" s="664"/>
      <c r="J16" s="644" t="s">
        <v>53</v>
      </c>
      <c r="K16" s="645">
        <v>5466989.274075999</v>
      </c>
      <c r="L16" s="644">
        <v>5215.290804</v>
      </c>
      <c r="M16" s="641">
        <v>208536.77148199998</v>
      </c>
      <c r="N16" s="641">
        <v>235911.85323499996</v>
      </c>
      <c r="O16" s="606">
        <v>5916653.1895969985</v>
      </c>
      <c r="P16" s="605">
        <v>23098</v>
      </c>
      <c r="Q16" s="642" t="s">
        <v>17</v>
      </c>
      <c r="R16" s="643">
        <v>256.1543505756775</v>
      </c>
      <c r="S16" s="404">
        <v>100</v>
      </c>
      <c r="T16" s="405">
        <v>100</v>
      </c>
      <c r="U16" s="415">
        <v>100</v>
      </c>
      <c r="V16" s="407">
        <f t="shared" si="3"/>
        <v>5916653.1895969985</v>
      </c>
      <c r="W16" s="417">
        <f t="shared" si="4"/>
        <v>23098</v>
      </c>
      <c r="X16" s="407">
        <f t="shared" si="5"/>
        <v>256.1543505756775</v>
      </c>
    </row>
    <row r="17" spans="1:24" ht="21.75" thickBot="1">
      <c r="A17" s="420" t="s">
        <v>11</v>
      </c>
      <c r="B17" s="421">
        <f>SUM(B6:B14)</f>
        <v>457263492.5299999</v>
      </c>
      <c r="C17" s="421">
        <f>SUM(C6:C14)</f>
        <v>1277529.9299999997</v>
      </c>
      <c r="D17" s="421">
        <f>SUM(D6:D14)</f>
        <v>39260319.059999995</v>
      </c>
      <c r="E17" s="421">
        <f>SUM(E6:E14)</f>
        <v>34413278.66</v>
      </c>
      <c r="F17" s="421">
        <f>SUM(F6:F14)</f>
        <v>532214620.1699999</v>
      </c>
      <c r="G17" s="422"/>
      <c r="H17" s="422"/>
      <c r="I17" s="423"/>
      <c r="J17" s="420" t="s">
        <v>11</v>
      </c>
      <c r="K17" s="421">
        <f>SUM(K6:K16)</f>
        <v>453957492.21</v>
      </c>
      <c r="L17" s="421">
        <f>SUM(L6:L16)</f>
        <v>794584.393</v>
      </c>
      <c r="M17" s="421">
        <f>SUM(M6:M16)</f>
        <v>42128763.69</v>
      </c>
      <c r="N17" s="421">
        <f>SUM(N6:N16)</f>
        <v>44735458.514000006</v>
      </c>
      <c r="O17" s="421">
        <f>SUM(O6:O16)</f>
        <v>541616298.8069999</v>
      </c>
      <c r="P17" s="422"/>
      <c r="Q17" s="422"/>
      <c r="R17" s="423"/>
      <c r="S17" s="424"/>
      <c r="T17" s="424"/>
      <c r="U17" s="424"/>
      <c r="V17" s="425"/>
      <c r="W17" s="426"/>
      <c r="X17" s="426"/>
    </row>
    <row r="18" ht="21.75" thickTop="1"/>
    <row r="19" spans="1:6" ht="21">
      <c r="A19" s="373" t="s">
        <v>207</v>
      </c>
      <c r="B19" s="434"/>
      <c r="C19" s="434"/>
      <c r="D19" s="434"/>
      <c r="E19" s="434"/>
      <c r="F19" s="434"/>
    </row>
    <row r="20" ht="21">
      <c r="A20" s="435" t="s">
        <v>3</v>
      </c>
    </row>
    <row r="21" spans="1:6" ht="36.75" customHeight="1">
      <c r="A21" s="436"/>
      <c r="B21" s="435" t="s">
        <v>141</v>
      </c>
      <c r="F21" s="437"/>
    </row>
    <row r="22" spans="1:2" ht="21.75" customHeight="1">
      <c r="A22" s="774"/>
      <c r="B22" s="775" t="s">
        <v>141</v>
      </c>
    </row>
    <row r="23" spans="1:2" ht="21">
      <c r="A23" s="774"/>
      <c r="B23" s="775"/>
    </row>
    <row r="24" spans="1:2" ht="21">
      <c r="A24" s="774"/>
      <c r="B24" s="775"/>
    </row>
    <row r="25" spans="1:2" ht="21.75" customHeight="1">
      <c r="A25" s="774"/>
      <c r="B25" s="775" t="s">
        <v>141</v>
      </c>
    </row>
    <row r="26" spans="1:2" ht="21">
      <c r="A26" s="774"/>
      <c r="B26" s="775"/>
    </row>
    <row r="27" spans="1:2" ht="24.75" customHeight="1">
      <c r="A27" s="774"/>
      <c r="B27" s="775" t="s">
        <v>141</v>
      </c>
    </row>
    <row r="28" spans="1:2" ht="21.75" customHeight="1">
      <c r="A28" s="774"/>
      <c r="B28" s="775"/>
    </row>
    <row r="29" spans="1:2" ht="21">
      <c r="A29" s="774"/>
      <c r="B29" s="775"/>
    </row>
  </sheetData>
  <sheetProtection/>
  <mergeCells count="10">
    <mergeCell ref="S4:U4"/>
    <mergeCell ref="V4:X4"/>
    <mergeCell ref="A22:A24"/>
    <mergeCell ref="B22:B24"/>
    <mergeCell ref="A25:A26"/>
    <mergeCell ref="B25:B26"/>
    <mergeCell ref="A27:A29"/>
    <mergeCell ref="B27:B29"/>
    <mergeCell ref="A4:I4"/>
    <mergeCell ref="J4:R4"/>
  </mergeCells>
  <printOptions/>
  <pageMargins left="0.35433070866141736" right="0.15748031496062992" top="0.3937007874015748" bottom="0.3937007874015748" header="0.5118110236220472" footer="0.5118110236220472"/>
  <pageSetup blackAndWhite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Z29"/>
  <sheetViews>
    <sheetView zoomScalePageLayoutView="0" workbookViewId="0" topLeftCell="A1">
      <selection activeCell="F19" sqref="F19"/>
    </sheetView>
  </sheetViews>
  <sheetFormatPr defaultColWidth="7.8515625" defaultRowHeight="12.75"/>
  <cols>
    <col min="1" max="1" width="30.7109375" style="475" customWidth="1"/>
    <col min="2" max="2" width="15.57421875" style="475" bestFit="1" customWidth="1"/>
    <col min="3" max="3" width="15.8515625" style="475" customWidth="1"/>
    <col min="4" max="5" width="13.8515625" style="475" bestFit="1" customWidth="1"/>
    <col min="6" max="6" width="14.8515625" style="475" bestFit="1" customWidth="1"/>
    <col min="7" max="7" width="9.28125" style="475" bestFit="1" customWidth="1"/>
    <col min="8" max="8" width="8.00390625" style="475" bestFit="1" customWidth="1"/>
    <col min="9" max="9" width="12.7109375" style="475" bestFit="1" customWidth="1"/>
    <col min="10" max="10" width="30.57421875" style="475" customWidth="1"/>
    <col min="11" max="11" width="15.57421875" style="485" bestFit="1" customWidth="1"/>
    <col min="12" max="12" width="15.8515625" style="485" customWidth="1"/>
    <col min="13" max="13" width="14.57421875" style="485" customWidth="1"/>
    <col min="14" max="14" width="17.57421875" style="485" customWidth="1"/>
    <col min="15" max="15" width="15.8515625" style="485" customWidth="1"/>
    <col min="16" max="16" width="8.7109375" style="486" bestFit="1" customWidth="1"/>
    <col min="17" max="17" width="8.00390625" style="487" customWidth="1"/>
    <col min="18" max="18" width="12.140625" style="487" customWidth="1"/>
    <col min="19" max="19" width="10.8515625" style="484" customWidth="1"/>
    <col min="20" max="20" width="10.7109375" style="484" customWidth="1"/>
    <col min="21" max="21" width="8.8515625" style="484" customWidth="1"/>
    <col min="22" max="22" width="14.421875" style="480" customWidth="1"/>
    <col min="23" max="23" width="13.421875" style="481" customWidth="1"/>
    <col min="24" max="24" width="12.7109375" style="480" customWidth="1"/>
    <col min="25" max="25" width="15.140625" style="482" customWidth="1"/>
    <col min="26" max="27" width="7.8515625" style="482" customWidth="1"/>
    <col min="28" max="16384" width="7.8515625" style="482" customWidth="1"/>
  </cols>
  <sheetData>
    <row r="1" spans="1:24" s="445" customFormat="1" ht="21">
      <c r="A1" s="438"/>
      <c r="B1" s="438"/>
      <c r="C1" s="438"/>
      <c r="D1" s="438"/>
      <c r="E1" s="438"/>
      <c r="F1" s="438">
        <v>1</v>
      </c>
      <c r="G1" s="438">
        <v>2</v>
      </c>
      <c r="H1" s="438"/>
      <c r="I1" s="438">
        <v>3</v>
      </c>
      <c r="J1" s="438"/>
      <c r="K1" s="439"/>
      <c r="L1" s="439"/>
      <c r="M1" s="439"/>
      <c r="N1" s="439"/>
      <c r="O1" s="439">
        <v>1</v>
      </c>
      <c r="P1" s="440">
        <v>2</v>
      </c>
      <c r="Q1" s="441"/>
      <c r="R1" s="441">
        <v>3</v>
      </c>
      <c r="S1" s="442">
        <v>1</v>
      </c>
      <c r="T1" s="442">
        <v>2</v>
      </c>
      <c r="U1" s="442">
        <v>3</v>
      </c>
      <c r="V1" s="443">
        <v>1</v>
      </c>
      <c r="W1" s="443">
        <v>2</v>
      </c>
      <c r="X1" s="444">
        <v>3</v>
      </c>
    </row>
    <row r="2" spans="1:24" s="386" customFormat="1" ht="21">
      <c r="A2" s="446" t="s">
        <v>208</v>
      </c>
      <c r="B2" s="446"/>
      <c r="C2" s="446"/>
      <c r="D2" s="446"/>
      <c r="E2" s="446"/>
      <c r="F2" s="446"/>
      <c r="G2" s="446"/>
      <c r="H2" s="446"/>
      <c r="I2" s="446"/>
      <c r="J2" s="446" t="s">
        <v>208</v>
      </c>
      <c r="K2" s="446"/>
      <c r="L2" s="446"/>
      <c r="M2" s="446"/>
      <c r="N2" s="446"/>
      <c r="O2" s="446"/>
      <c r="P2" s="447"/>
      <c r="Q2" s="446"/>
      <c r="R2" s="446"/>
      <c r="S2" s="446"/>
      <c r="T2" s="446"/>
      <c r="U2" s="446"/>
      <c r="V2" s="448"/>
      <c r="W2" s="448"/>
      <c r="X2" s="448"/>
    </row>
    <row r="3" spans="1:24" s="449" customFormat="1" ht="21" customHeight="1">
      <c r="A3" s="785" t="s">
        <v>209</v>
      </c>
      <c r="B3" s="786"/>
      <c r="C3" s="786"/>
      <c r="D3" s="786"/>
      <c r="E3" s="786"/>
      <c r="F3" s="786"/>
      <c r="G3" s="786"/>
      <c r="H3" s="786"/>
      <c r="I3" s="786"/>
      <c r="J3" s="785" t="s">
        <v>210</v>
      </c>
      <c r="K3" s="786"/>
      <c r="L3" s="786"/>
      <c r="M3" s="786"/>
      <c r="N3" s="786"/>
      <c r="O3" s="786"/>
      <c r="P3" s="786"/>
      <c r="Q3" s="786"/>
      <c r="R3" s="786"/>
      <c r="S3" s="787" t="s">
        <v>140</v>
      </c>
      <c r="T3" s="787"/>
      <c r="U3" s="787"/>
      <c r="V3" s="788" t="s">
        <v>7</v>
      </c>
      <c r="W3" s="789"/>
      <c r="X3" s="790"/>
    </row>
    <row r="4" spans="1:24" s="449" customFormat="1" ht="75">
      <c r="A4" s="450" t="s">
        <v>211</v>
      </c>
      <c r="B4" s="451" t="s">
        <v>8</v>
      </c>
      <c r="C4" s="451" t="s">
        <v>9</v>
      </c>
      <c r="D4" s="451" t="s">
        <v>10</v>
      </c>
      <c r="E4" s="451" t="s">
        <v>12</v>
      </c>
      <c r="F4" s="451" t="s">
        <v>13</v>
      </c>
      <c r="G4" s="451" t="s">
        <v>64</v>
      </c>
      <c r="H4" s="452" t="s">
        <v>15</v>
      </c>
      <c r="I4" s="452" t="s">
        <v>65</v>
      </c>
      <c r="J4" s="450" t="s">
        <v>211</v>
      </c>
      <c r="K4" s="451" t="s">
        <v>8</v>
      </c>
      <c r="L4" s="451" t="s">
        <v>9</v>
      </c>
      <c r="M4" s="451" t="s">
        <v>10</v>
      </c>
      <c r="N4" s="451" t="s">
        <v>12</v>
      </c>
      <c r="O4" s="451" t="s">
        <v>13</v>
      </c>
      <c r="P4" s="453" t="s">
        <v>64</v>
      </c>
      <c r="Q4" s="452" t="s">
        <v>15</v>
      </c>
      <c r="R4" s="452" t="s">
        <v>65</v>
      </c>
      <c r="S4" s="454" t="s">
        <v>147</v>
      </c>
      <c r="T4" s="454" t="s">
        <v>148</v>
      </c>
      <c r="U4" s="2" t="s">
        <v>149</v>
      </c>
      <c r="V4" s="454" t="s">
        <v>212</v>
      </c>
      <c r="W4" s="454" t="s">
        <v>151</v>
      </c>
      <c r="X4" s="455" t="s">
        <v>177</v>
      </c>
    </row>
    <row r="5" spans="1:24" s="449" customFormat="1" ht="112.5">
      <c r="A5" s="456" t="s">
        <v>214</v>
      </c>
      <c r="B5" s="458">
        <v>280046492.27</v>
      </c>
      <c r="C5" s="458">
        <v>937438.15</v>
      </c>
      <c r="D5" s="458">
        <v>28606922.11</v>
      </c>
      <c r="E5" s="458">
        <v>24132342.83</v>
      </c>
      <c r="F5" s="459">
        <f>SUM(B5:E5)</f>
        <v>333723195.35999995</v>
      </c>
      <c r="G5" s="672">
        <v>25022</v>
      </c>
      <c r="H5" s="673" t="s">
        <v>21</v>
      </c>
      <c r="I5" s="460">
        <f>F5/G5</f>
        <v>13337.191086244104</v>
      </c>
      <c r="J5" s="456" t="s">
        <v>54</v>
      </c>
      <c r="K5" s="458">
        <v>333341510.179232</v>
      </c>
      <c r="L5" s="458">
        <v>633832.556824</v>
      </c>
      <c r="M5" s="458">
        <v>33532677.433297995</v>
      </c>
      <c r="N5" s="458">
        <v>36782041.520584</v>
      </c>
      <c r="O5" s="459">
        <v>404290061.689938</v>
      </c>
      <c r="P5" s="672">
        <v>24719</v>
      </c>
      <c r="Q5" s="673" t="s">
        <v>21</v>
      </c>
      <c r="R5" s="460">
        <v>16355.437586064889</v>
      </c>
      <c r="S5" s="457">
        <f>V5*100/F5</f>
        <v>21.14532861697398</v>
      </c>
      <c r="T5" s="461">
        <f>W5*100/G5</f>
        <v>-1.210934377747582</v>
      </c>
      <c r="U5" s="462">
        <f>X5*100/I5</f>
        <v>22.630301090413152</v>
      </c>
      <c r="V5" s="712">
        <f>O5-F5</f>
        <v>70566866.32993805</v>
      </c>
      <c r="W5" s="713">
        <f>P5-G5</f>
        <v>-303</v>
      </c>
      <c r="X5" s="714">
        <f>R5-I5</f>
        <v>3018.246499820785</v>
      </c>
    </row>
    <row r="6" spans="1:24" s="449" customFormat="1" ht="37.5">
      <c r="A6" s="529" t="s">
        <v>216</v>
      </c>
      <c r="B6" s="678">
        <v>137959873.77</v>
      </c>
      <c r="C6" s="678">
        <v>239957.01</v>
      </c>
      <c r="D6" s="678">
        <v>8367797.05</v>
      </c>
      <c r="E6" s="678">
        <v>8879320.73</v>
      </c>
      <c r="F6" s="679">
        <v>155446948.56</v>
      </c>
      <c r="G6" s="463">
        <v>10569</v>
      </c>
      <c r="H6" s="317" t="s">
        <v>4</v>
      </c>
      <c r="I6" s="688">
        <f>F6/G6</f>
        <v>14707.819903491343</v>
      </c>
      <c r="J6" s="529" t="s">
        <v>55</v>
      </c>
      <c r="K6" s="678">
        <v>83000881.582604</v>
      </c>
      <c r="L6" s="678">
        <v>107595.551816</v>
      </c>
      <c r="M6" s="678">
        <v>6444017.854778</v>
      </c>
      <c r="N6" s="678">
        <v>5972540.039615001</v>
      </c>
      <c r="O6" s="679">
        <v>95525035.02881297</v>
      </c>
      <c r="P6" s="463">
        <v>1035</v>
      </c>
      <c r="Q6" s="317" t="s">
        <v>4</v>
      </c>
      <c r="R6" s="680">
        <v>92294.71983460191</v>
      </c>
      <c r="S6" s="715">
        <f>V6*100/F6</f>
        <v>-38.54814397212702</v>
      </c>
      <c r="T6" s="681">
        <f>W6*100/G6</f>
        <v>-90.20720976440533</v>
      </c>
      <c r="U6" s="682">
        <f>X6*100/I6</f>
        <v>527.5214167715841</v>
      </c>
      <c r="V6" s="712">
        <f aca="true" t="shared" si="0" ref="V6:V12">O6-F6</f>
        <v>-59921913.53118703</v>
      </c>
      <c r="W6" s="713">
        <f aca="true" t="shared" si="1" ref="W6:W12">P6-G6</f>
        <v>-9534</v>
      </c>
      <c r="X6" s="714">
        <f aca="true" t="shared" si="2" ref="X6:X12">R6-I6</f>
        <v>77586.89993111057</v>
      </c>
    </row>
    <row r="7" spans="1:24" s="449" customFormat="1" ht="56.25">
      <c r="A7" s="689"/>
      <c r="B7" s="690"/>
      <c r="C7" s="690"/>
      <c r="D7" s="690"/>
      <c r="E7" s="690"/>
      <c r="F7" s="691"/>
      <c r="G7" s="692"/>
      <c r="H7" s="693"/>
      <c r="I7" s="694"/>
      <c r="J7" s="529" t="s">
        <v>56</v>
      </c>
      <c r="K7" s="678">
        <v>1941720.21</v>
      </c>
      <c r="L7" s="678">
        <v>3238.775</v>
      </c>
      <c r="M7" s="678">
        <v>125310.85</v>
      </c>
      <c r="N7" s="678">
        <v>53249.445</v>
      </c>
      <c r="O7" s="679">
        <v>2123519.28</v>
      </c>
      <c r="P7" s="463">
        <v>300</v>
      </c>
      <c r="Q7" s="317" t="s">
        <v>17</v>
      </c>
      <c r="R7" s="680">
        <v>7078.397599999999</v>
      </c>
      <c r="S7" s="715">
        <v>100</v>
      </c>
      <c r="T7" s="681">
        <v>100</v>
      </c>
      <c r="U7" s="682">
        <v>100</v>
      </c>
      <c r="V7" s="712">
        <f t="shared" si="0"/>
        <v>2123519.28</v>
      </c>
      <c r="W7" s="713">
        <f t="shared" si="1"/>
        <v>300</v>
      </c>
      <c r="X7" s="714">
        <f t="shared" si="2"/>
        <v>7078.397599999999</v>
      </c>
    </row>
    <row r="8" spans="1:24" s="449" customFormat="1" ht="75" customHeight="1">
      <c r="A8" s="14" t="s">
        <v>213</v>
      </c>
      <c r="B8" s="12">
        <v>3623108.02</v>
      </c>
      <c r="C8" s="12">
        <v>2773.76</v>
      </c>
      <c r="D8" s="12">
        <v>124444.98</v>
      </c>
      <c r="E8" s="12">
        <v>102888.34</v>
      </c>
      <c r="F8" s="12">
        <v>3853215.09</v>
      </c>
      <c r="G8" s="305">
        <v>87924</v>
      </c>
      <c r="H8" s="187" t="s">
        <v>17</v>
      </c>
      <c r="I8" s="688">
        <f>F8/G8</f>
        <v>43.82438344479323</v>
      </c>
      <c r="J8" s="695"/>
      <c r="K8" s="696"/>
      <c r="L8" s="696"/>
      <c r="M8" s="696"/>
      <c r="N8" s="696"/>
      <c r="O8" s="696"/>
      <c r="P8" s="667"/>
      <c r="Q8" s="668"/>
      <c r="R8" s="697"/>
      <c r="S8" s="715">
        <f aca="true" t="shared" si="3" ref="S8:T10">V8*100/F8</f>
        <v>-100</v>
      </c>
      <c r="T8" s="681">
        <f t="shared" si="3"/>
        <v>-100</v>
      </c>
      <c r="U8" s="682">
        <f>X8*100/I8</f>
        <v>-100</v>
      </c>
      <c r="V8" s="712">
        <f t="shared" si="0"/>
        <v>-3853215.09</v>
      </c>
      <c r="W8" s="713">
        <f t="shared" si="1"/>
        <v>-87924</v>
      </c>
      <c r="X8" s="714">
        <f t="shared" si="2"/>
        <v>-43.82438344479323</v>
      </c>
    </row>
    <row r="9" spans="1:24" s="449" customFormat="1" ht="37.5">
      <c r="A9" s="14" t="s">
        <v>217</v>
      </c>
      <c r="B9" s="12">
        <v>13056400.36</v>
      </c>
      <c r="C9" s="12">
        <v>15036.12</v>
      </c>
      <c r="D9" s="12">
        <v>1151076.63</v>
      </c>
      <c r="E9" s="12">
        <v>553801.08</v>
      </c>
      <c r="F9" s="12">
        <v>14776314.2</v>
      </c>
      <c r="G9" s="683">
        <v>5</v>
      </c>
      <c r="H9" s="687" t="s">
        <v>20</v>
      </c>
      <c r="I9" s="460">
        <f>F9/G9</f>
        <v>2955262.84</v>
      </c>
      <c r="J9" s="14" t="s">
        <v>57</v>
      </c>
      <c r="K9" s="12">
        <v>9303155.5806</v>
      </c>
      <c r="L9" s="12">
        <v>17845.6493</v>
      </c>
      <c r="M9" s="12">
        <v>843722.6126999999</v>
      </c>
      <c r="N9" s="12">
        <v>690238.233</v>
      </c>
      <c r="O9" s="12">
        <v>10854962.075600002</v>
      </c>
      <c r="P9" s="683">
        <v>3</v>
      </c>
      <c r="Q9" s="684" t="s">
        <v>20</v>
      </c>
      <c r="R9" s="685">
        <v>3618320.6918666675</v>
      </c>
      <c r="S9" s="715">
        <f t="shared" si="3"/>
        <v>-26.538093812325656</v>
      </c>
      <c r="T9" s="681">
        <f t="shared" si="3"/>
        <v>-40</v>
      </c>
      <c r="U9" s="682">
        <f>X9*100/I9</f>
        <v>22.436510312790578</v>
      </c>
      <c r="V9" s="712">
        <f t="shared" si="0"/>
        <v>-3921352.1243999973</v>
      </c>
      <c r="W9" s="713">
        <f t="shared" si="1"/>
        <v>-2</v>
      </c>
      <c r="X9" s="714">
        <f t="shared" si="2"/>
        <v>663057.8518666676</v>
      </c>
    </row>
    <row r="10" spans="1:24" s="449" customFormat="1" ht="72.75" customHeight="1">
      <c r="A10" s="529" t="s">
        <v>215</v>
      </c>
      <c r="B10" s="678">
        <v>22577618.1</v>
      </c>
      <c r="C10" s="678">
        <v>82324.89</v>
      </c>
      <c r="D10" s="678">
        <v>1010078.28</v>
      </c>
      <c r="E10" s="678">
        <v>744925.67</v>
      </c>
      <c r="F10" s="679">
        <v>24414946.95</v>
      </c>
      <c r="G10" s="404">
        <v>173</v>
      </c>
      <c r="H10" s="698" t="s">
        <v>21</v>
      </c>
      <c r="I10" s="460">
        <f>F10/G10</f>
        <v>141126.86098265895</v>
      </c>
      <c r="J10" s="529" t="s">
        <v>58</v>
      </c>
      <c r="K10" s="678">
        <v>15430361.298568001</v>
      </c>
      <c r="L10" s="678">
        <v>21635.664576000003</v>
      </c>
      <c r="M10" s="678">
        <v>765736.921802</v>
      </c>
      <c r="N10" s="678">
        <v>765311.627616</v>
      </c>
      <c r="O10" s="679">
        <v>16983045.512562</v>
      </c>
      <c r="P10" s="404">
        <v>371</v>
      </c>
      <c r="Q10" s="698" t="s">
        <v>21</v>
      </c>
      <c r="R10" s="680">
        <v>45776.4029988194</v>
      </c>
      <c r="S10" s="715">
        <f t="shared" si="3"/>
        <v>-30.439965536922866</v>
      </c>
      <c r="T10" s="681">
        <f t="shared" si="3"/>
        <v>114.45086705202313</v>
      </c>
      <c r="U10" s="682">
        <f>X10*100/I10</f>
        <v>-67.56364969781039</v>
      </c>
      <c r="V10" s="712">
        <f t="shared" si="0"/>
        <v>-7431901.437438</v>
      </c>
      <c r="W10" s="713">
        <f t="shared" si="1"/>
        <v>198</v>
      </c>
      <c r="X10" s="714">
        <f t="shared" si="2"/>
        <v>-95350.45798383956</v>
      </c>
    </row>
    <row r="11" spans="1:24" s="449" customFormat="1" ht="72.75" customHeight="1">
      <c r="A11" s="695"/>
      <c r="B11" s="702"/>
      <c r="C11" s="702"/>
      <c r="D11" s="702"/>
      <c r="E11" s="702"/>
      <c r="F11" s="703"/>
      <c r="G11" s="651"/>
      <c r="H11" s="704"/>
      <c r="I11" s="705"/>
      <c r="J11" s="14" t="s">
        <v>59</v>
      </c>
      <c r="K11" s="699">
        <v>5472874.08492</v>
      </c>
      <c r="L11" s="699">
        <v>5220.904680000001</v>
      </c>
      <c r="M11" s="699">
        <v>208761.24594</v>
      </c>
      <c r="N11" s="699">
        <v>236165.79495</v>
      </c>
      <c r="O11" s="700">
        <v>5923022.03049</v>
      </c>
      <c r="P11" s="406">
        <v>32104</v>
      </c>
      <c r="Q11" s="701" t="s">
        <v>17</v>
      </c>
      <c r="R11" s="688">
        <v>184.4948302544854</v>
      </c>
      <c r="S11" s="715">
        <v>100</v>
      </c>
      <c r="T11" s="681">
        <v>100</v>
      </c>
      <c r="U11" s="682">
        <v>100</v>
      </c>
      <c r="V11" s="712">
        <f t="shared" si="0"/>
        <v>5923022.03049</v>
      </c>
      <c r="W11" s="713">
        <f t="shared" si="1"/>
        <v>32104</v>
      </c>
      <c r="X11" s="714">
        <f t="shared" si="2"/>
        <v>184.4948302544854</v>
      </c>
    </row>
    <row r="12" spans="1:24" s="449" customFormat="1" ht="72.75" customHeight="1">
      <c r="A12" s="706"/>
      <c r="B12" s="707"/>
      <c r="C12" s="707"/>
      <c r="D12" s="707"/>
      <c r="E12" s="707"/>
      <c r="F12" s="708"/>
      <c r="G12" s="709"/>
      <c r="H12" s="710"/>
      <c r="I12" s="711"/>
      <c r="J12" s="674" t="s">
        <v>60</v>
      </c>
      <c r="K12" s="675">
        <v>5466989.274075999</v>
      </c>
      <c r="L12" s="675">
        <v>5215.290804</v>
      </c>
      <c r="M12" s="675">
        <v>208536.77148199998</v>
      </c>
      <c r="N12" s="675">
        <v>235911.85323499996</v>
      </c>
      <c r="O12" s="676">
        <v>5916653.1895969985</v>
      </c>
      <c r="P12" s="644">
        <v>23098</v>
      </c>
      <c r="Q12" s="686" t="s">
        <v>17</v>
      </c>
      <c r="R12" s="677">
        <v>256.1543505756775</v>
      </c>
      <c r="S12" s="457">
        <v>100</v>
      </c>
      <c r="T12" s="461">
        <v>100</v>
      </c>
      <c r="U12" s="462">
        <v>100</v>
      </c>
      <c r="V12" s="712">
        <f t="shared" si="0"/>
        <v>5916653.1895969985</v>
      </c>
      <c r="W12" s="713">
        <f t="shared" si="1"/>
        <v>23098</v>
      </c>
      <c r="X12" s="714">
        <f t="shared" si="2"/>
        <v>256.1543505756775</v>
      </c>
    </row>
    <row r="13" spans="1:26" s="475" customFormat="1" ht="19.5" thickBot="1">
      <c r="A13" s="450" t="s">
        <v>106</v>
      </c>
      <c r="B13" s="10">
        <f>SUM(B5:B10)</f>
        <v>457263492.52</v>
      </c>
      <c r="C13" s="10">
        <f>SUM(C5:C10)</f>
        <v>1277529.9300000002</v>
      </c>
      <c r="D13" s="10">
        <f>SUM(D5:D10)</f>
        <v>39260319.05</v>
      </c>
      <c r="E13" s="10">
        <f>SUM(E5:E10)</f>
        <v>34413278.65</v>
      </c>
      <c r="F13" s="10">
        <f>SUM(F5:F10)</f>
        <v>532214620.1599999</v>
      </c>
      <c r="G13" s="464"/>
      <c r="H13" s="465"/>
      <c r="I13" s="466"/>
      <c r="J13" s="467"/>
      <c r="K13" s="468">
        <f>SUM(K5:K12)</f>
        <v>453957492.21</v>
      </c>
      <c r="L13" s="468">
        <f>SUM(L5:L12)</f>
        <v>794584.393</v>
      </c>
      <c r="M13" s="468">
        <f>SUM(M5:M12)</f>
        <v>42128763.69</v>
      </c>
      <c r="N13" s="468">
        <f>SUM(N5:N12)</f>
        <v>44735458.514000006</v>
      </c>
      <c r="O13" s="468">
        <f>SUM(O5:O12)</f>
        <v>541616298.8069999</v>
      </c>
      <c r="P13" s="469"/>
      <c r="Q13" s="470"/>
      <c r="R13" s="470"/>
      <c r="S13" s="471"/>
      <c r="T13" s="471"/>
      <c r="U13" s="472"/>
      <c r="V13" s="473"/>
      <c r="W13" s="474"/>
      <c r="X13" s="473"/>
      <c r="Y13" s="449"/>
      <c r="Z13" s="449"/>
    </row>
    <row r="14" spans="10:21" ht="21.75" thickTop="1">
      <c r="J14" s="476"/>
      <c r="K14" s="477"/>
      <c r="L14" s="477"/>
      <c r="M14" s="477"/>
      <c r="N14" s="477"/>
      <c r="O14" s="477"/>
      <c r="P14" s="478"/>
      <c r="Q14" s="479"/>
      <c r="R14" s="479"/>
      <c r="S14" s="476"/>
      <c r="T14" s="476"/>
      <c r="U14" s="476"/>
    </row>
    <row r="15" spans="1:6" ht="21">
      <c r="A15" s="483" t="s">
        <v>208</v>
      </c>
      <c r="B15" s="484"/>
      <c r="C15" s="484"/>
      <c r="D15" s="484"/>
      <c r="E15" s="484"/>
      <c r="F15" s="484"/>
    </row>
    <row r="16" spans="1:15" ht="21">
      <c r="A16" s="475" t="s">
        <v>218</v>
      </c>
      <c r="B16" s="484"/>
      <c r="C16" s="484"/>
      <c r="D16" s="484"/>
      <c r="E16" s="484"/>
      <c r="F16" s="484"/>
      <c r="O16" s="484"/>
    </row>
    <row r="17" spans="1:6" ht="21">
      <c r="A17" s="488"/>
      <c r="B17" s="489"/>
      <c r="C17" s="484"/>
      <c r="D17" s="484"/>
      <c r="E17" s="484"/>
      <c r="F17" s="484"/>
    </row>
    <row r="18" spans="1:21" ht="21.75" customHeight="1">
      <c r="A18" s="774"/>
      <c r="B18" s="784" t="s">
        <v>141</v>
      </c>
      <c r="C18" s="1"/>
      <c r="D18" s="1"/>
      <c r="E18" s="1"/>
      <c r="F18" s="1"/>
      <c r="G18" s="427"/>
      <c r="H18" s="427"/>
      <c r="I18" s="427"/>
      <c r="J18" s="427"/>
      <c r="K18" s="491"/>
      <c r="L18" s="491"/>
      <c r="M18" s="491"/>
      <c r="N18" s="491"/>
      <c r="O18" s="491"/>
      <c r="P18" s="492"/>
      <c r="Q18" s="493"/>
      <c r="R18" s="493"/>
      <c r="S18" s="1"/>
      <c r="T18" s="1"/>
      <c r="U18" s="1"/>
    </row>
    <row r="19" spans="1:21" ht="21" customHeight="1">
      <c r="A19" s="774"/>
      <c r="B19" s="784"/>
      <c r="C19" s="494"/>
      <c r="D19" s="1"/>
      <c r="E19" s="1"/>
      <c r="F19" s="1"/>
      <c r="G19" s="427"/>
      <c r="H19" s="427"/>
      <c r="I19" s="427"/>
      <c r="J19" s="427"/>
      <c r="K19" s="491"/>
      <c r="L19" s="491"/>
      <c r="M19" s="491"/>
      <c r="N19" s="491"/>
      <c r="O19" s="491"/>
      <c r="P19" s="492"/>
      <c r="Q19" s="493"/>
      <c r="R19" s="493"/>
      <c r="S19" s="1"/>
      <c r="T19" s="1"/>
      <c r="U19" s="1"/>
    </row>
    <row r="20" spans="1:21" ht="21" customHeight="1">
      <c r="A20" s="774"/>
      <c r="B20" s="434"/>
      <c r="C20" s="494"/>
      <c r="D20" s="1"/>
      <c r="E20" s="1"/>
      <c r="F20" s="1"/>
      <c r="G20" s="427"/>
      <c r="H20" s="427"/>
      <c r="I20" s="427"/>
      <c r="J20" s="427"/>
      <c r="K20" s="491"/>
      <c r="L20" s="491"/>
      <c r="M20" s="491"/>
      <c r="N20" s="491"/>
      <c r="O20" s="491"/>
      <c r="P20" s="492"/>
      <c r="Q20" s="493"/>
      <c r="R20" s="493"/>
      <c r="S20" s="1"/>
      <c r="T20" s="1"/>
      <c r="U20" s="1"/>
    </row>
    <row r="21" spans="1:6" ht="21">
      <c r="A21" s="774"/>
      <c r="B21" s="434"/>
      <c r="C21" s="495"/>
      <c r="D21" s="495"/>
      <c r="E21" s="495"/>
      <c r="F21" s="495"/>
    </row>
    <row r="22" spans="1:2" ht="21">
      <c r="A22" s="436"/>
      <c r="B22" s="784" t="s">
        <v>141</v>
      </c>
    </row>
    <row r="23" spans="1:2" ht="21">
      <c r="A23" s="436"/>
      <c r="B23" s="784"/>
    </row>
    <row r="24" spans="1:2" ht="21">
      <c r="A24" s="436"/>
      <c r="B24" s="434"/>
    </row>
    <row r="25" spans="1:2" ht="21">
      <c r="A25" s="436"/>
      <c r="B25" s="434"/>
    </row>
    <row r="26" spans="1:2" ht="24" customHeight="1">
      <c r="A26" s="774"/>
      <c r="B26" s="784" t="s">
        <v>141</v>
      </c>
    </row>
    <row r="27" spans="1:2" ht="15.75" customHeight="1">
      <c r="A27" s="774"/>
      <c r="B27" s="784"/>
    </row>
    <row r="28" spans="1:2" ht="21">
      <c r="A28" s="774"/>
      <c r="B28" s="784"/>
    </row>
    <row r="29" spans="1:2" ht="21">
      <c r="A29" s="436"/>
      <c r="B29" s="490" t="s">
        <v>141</v>
      </c>
    </row>
  </sheetData>
  <sheetProtection/>
  <mergeCells count="9">
    <mergeCell ref="S3:U3"/>
    <mergeCell ref="V3:X3"/>
    <mergeCell ref="A18:A21"/>
    <mergeCell ref="A26:A28"/>
    <mergeCell ref="B26:B28"/>
    <mergeCell ref="A3:I3"/>
    <mergeCell ref="J3:R3"/>
    <mergeCell ref="B22:B23"/>
    <mergeCell ref="B18:B19"/>
  </mergeCells>
  <printOptions/>
  <pageMargins left="0.2755905511811024" right="0.15748031496062992" top="0.3937007874015748" bottom="0.3937007874015748" header="0.5118110236220472" footer="0.5118110236220472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2"/>
  <sheetViews>
    <sheetView tabSelected="1" zoomScalePageLayoutView="0" workbookViewId="0" topLeftCell="A1">
      <selection activeCell="K18" sqref="K18"/>
    </sheetView>
  </sheetViews>
  <sheetFormatPr defaultColWidth="7.7109375" defaultRowHeight="12.75"/>
  <cols>
    <col min="1" max="1" width="3.421875" style="19" customWidth="1"/>
    <col min="2" max="2" width="34.140625" style="258" customWidth="1"/>
    <col min="3" max="3" width="14.57421875" style="258" bestFit="1" customWidth="1"/>
    <col min="4" max="4" width="11.00390625" style="258" bestFit="1" customWidth="1"/>
    <col min="5" max="5" width="12.8515625" style="258" bestFit="1" customWidth="1"/>
    <col min="6" max="6" width="12.421875" style="258" bestFit="1" customWidth="1"/>
    <col min="7" max="7" width="13.7109375" style="258" bestFit="1" customWidth="1"/>
    <col min="8" max="8" width="7.57421875" style="258" bestFit="1" customWidth="1"/>
    <col min="9" max="9" width="9.28125" style="258" customWidth="1"/>
    <col min="10" max="10" width="12.57421875" style="258" bestFit="1" customWidth="1"/>
    <col min="11" max="11" width="33.57421875" style="258" customWidth="1"/>
    <col min="12" max="12" width="14.57421875" style="258" bestFit="1" customWidth="1"/>
    <col min="13" max="13" width="10.28125" style="258" bestFit="1" customWidth="1"/>
    <col min="14" max="15" width="12.57421875" style="258" bestFit="1" customWidth="1"/>
    <col min="16" max="16" width="13.7109375" style="258" bestFit="1" customWidth="1"/>
    <col min="17" max="17" width="7.57421875" style="258" bestFit="1" customWidth="1"/>
    <col min="18" max="18" width="9.57421875" style="258" bestFit="1" customWidth="1"/>
    <col min="19" max="19" width="13.57421875" style="258" customWidth="1"/>
    <col min="20" max="20" width="11.57421875" style="258" bestFit="1" customWidth="1"/>
    <col min="21" max="21" width="10.140625" style="258" bestFit="1" customWidth="1"/>
    <col min="22" max="22" width="8.28125" style="258" bestFit="1" customWidth="1"/>
    <col min="23" max="23" width="22.421875" style="555" hidden="1" customWidth="1"/>
    <col min="24" max="24" width="11.140625" style="555" hidden="1" customWidth="1"/>
    <col min="25" max="25" width="12.00390625" style="555" hidden="1" customWidth="1"/>
    <col min="26" max="26" width="0" style="19" hidden="1" customWidth="1"/>
    <col min="27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30" customHeight="1">
      <c r="B4" s="35" t="s">
        <v>16</v>
      </c>
      <c r="C4" s="36"/>
      <c r="D4" s="36"/>
      <c r="E4" s="36"/>
      <c r="F4" s="36"/>
      <c r="G4" s="36"/>
      <c r="H4" s="37"/>
      <c r="I4" s="38"/>
      <c r="J4" s="39"/>
      <c r="K4" s="35" t="s">
        <v>16</v>
      </c>
      <c r="L4" s="36"/>
      <c r="M4" s="36"/>
      <c r="N4" s="36"/>
      <c r="O4" s="36"/>
      <c r="P4" s="36"/>
      <c r="Q4" s="37"/>
      <c r="R4" s="38"/>
      <c r="S4" s="39"/>
      <c r="T4" s="40"/>
      <c r="U4" s="40"/>
      <c r="V4" s="41"/>
      <c r="W4" s="536"/>
      <c r="X4" s="537"/>
      <c r="Y4" s="537"/>
      <c r="Z4" s="33"/>
      <c r="AA4" s="34"/>
    </row>
    <row r="5" spans="2:27" ht="37.5">
      <c r="B5" s="42" t="s">
        <v>153</v>
      </c>
      <c r="C5" s="44">
        <f>SUM(C6:C9)</f>
        <v>47803394.89</v>
      </c>
      <c r="D5" s="44">
        <f>SUM(D6:D9)</f>
        <v>137135.97</v>
      </c>
      <c r="E5" s="44">
        <f>SUM(E6:E9)</f>
        <v>4038808.26</v>
      </c>
      <c r="F5" s="44">
        <f>SUM(F6:F9)</f>
        <v>2546999.02</v>
      </c>
      <c r="G5" s="44">
        <f>SUM(G6:G9)</f>
        <v>54526338.14</v>
      </c>
      <c r="H5" s="45"/>
      <c r="I5" s="46"/>
      <c r="J5" s="43"/>
      <c r="K5" s="42" t="s">
        <v>153</v>
      </c>
      <c r="L5" s="44">
        <f>SUM(L6:L9)</f>
        <v>46534627.75999999</v>
      </c>
      <c r="M5" s="44">
        <f>SUM(M6:M9)</f>
        <v>85287.73</v>
      </c>
      <c r="N5" s="44">
        <f>SUM(N6:N9)</f>
        <v>3622852.99</v>
      </c>
      <c r="O5" s="44">
        <f>SUM(O6:O9)</f>
        <v>2787410.06</v>
      </c>
      <c r="P5" s="44">
        <f>SUM(P6:P9)</f>
        <v>53030178.54</v>
      </c>
      <c r="Q5" s="45"/>
      <c r="R5" s="46"/>
      <c r="S5" s="47"/>
      <c r="T5" s="48"/>
      <c r="U5" s="48"/>
      <c r="V5" s="48"/>
      <c r="W5" s="538"/>
      <c r="X5" s="539"/>
      <c r="Y5" s="539"/>
      <c r="Z5" s="22"/>
      <c r="AA5" s="23"/>
    </row>
    <row r="6" spans="2:31" ht="56.25">
      <c r="B6" s="52" t="s">
        <v>66</v>
      </c>
      <c r="C6" s="53">
        <v>23375860.1</v>
      </c>
      <c r="D6" s="53">
        <v>67059.49</v>
      </c>
      <c r="E6" s="53">
        <v>1974977.24</v>
      </c>
      <c r="F6" s="53">
        <v>1245482.52</v>
      </c>
      <c r="G6" s="53">
        <f>SUM(C6:F6)</f>
        <v>26663379.349999998</v>
      </c>
      <c r="H6" s="54">
        <v>25022</v>
      </c>
      <c r="I6" s="55" t="s">
        <v>21</v>
      </c>
      <c r="J6" s="56">
        <f>G6/H6</f>
        <v>1065.5974482455438</v>
      </c>
      <c r="K6" s="52" t="s">
        <v>118</v>
      </c>
      <c r="L6" s="53">
        <v>23853650.189775996</v>
      </c>
      <c r="M6" s="53">
        <v>43718.490397999994</v>
      </c>
      <c r="N6" s="53">
        <v>1857074.442674</v>
      </c>
      <c r="O6" s="53">
        <v>1428826.396756</v>
      </c>
      <c r="P6" s="53">
        <v>27183269.519603997</v>
      </c>
      <c r="Q6" s="54">
        <v>24719</v>
      </c>
      <c r="R6" s="55" t="s">
        <v>21</v>
      </c>
      <c r="S6" s="56">
        <v>1099.6913111211618</v>
      </c>
      <c r="T6" s="530">
        <f aca="true" t="shared" si="0" ref="T6:U8">W6*100/G6</f>
        <v>1.949828499904682</v>
      </c>
      <c r="U6" s="57">
        <f t="shared" si="0"/>
        <v>-1.210934377747582</v>
      </c>
      <c r="V6" s="58">
        <f>Y6*100/J6</f>
        <v>3.1995068054781814</v>
      </c>
      <c r="W6" s="540">
        <f aca="true" t="shared" si="1" ref="W6:X8">P6-G6</f>
        <v>519890.1696039997</v>
      </c>
      <c r="X6" s="541">
        <f t="shared" si="1"/>
        <v>-303</v>
      </c>
      <c r="Y6" s="541">
        <f>S6-J6</f>
        <v>34.093862875618015</v>
      </c>
      <c r="Z6" s="59"/>
      <c r="AA6" s="1"/>
      <c r="AB6" s="60"/>
      <c r="AC6" s="60"/>
      <c r="AD6" s="60"/>
      <c r="AE6" s="60"/>
    </row>
    <row r="7" spans="2:27" ht="45" customHeight="1">
      <c r="B7" s="63" t="s">
        <v>67</v>
      </c>
      <c r="C7" s="49">
        <v>11133410.67</v>
      </c>
      <c r="D7" s="49">
        <v>31938.97</v>
      </c>
      <c r="E7" s="49">
        <v>940638.44</v>
      </c>
      <c r="F7" s="49">
        <v>593196.07</v>
      </c>
      <c r="G7" s="53">
        <f>SUM(C7:F7)</f>
        <v>12699184.15</v>
      </c>
      <c r="H7" s="64">
        <v>9</v>
      </c>
      <c r="I7" s="51" t="s">
        <v>32</v>
      </c>
      <c r="J7" s="397">
        <f>G7/H7</f>
        <v>1411020.461111111</v>
      </c>
      <c r="K7" s="63" t="s">
        <v>119</v>
      </c>
      <c r="L7" s="49">
        <v>12759794.931791998</v>
      </c>
      <c r="M7" s="49">
        <v>23385.895566000003</v>
      </c>
      <c r="N7" s="49">
        <v>993386.2898580001</v>
      </c>
      <c r="O7" s="49">
        <v>764307.838452</v>
      </c>
      <c r="P7" s="50">
        <v>14540874.955667999</v>
      </c>
      <c r="Q7" s="64">
        <v>9</v>
      </c>
      <c r="R7" s="51" t="s">
        <v>32</v>
      </c>
      <c r="S7" s="49">
        <v>1615652.7728519998</v>
      </c>
      <c r="T7" s="530">
        <f t="shared" si="0"/>
        <v>14.50243404548156</v>
      </c>
      <c r="U7" s="57">
        <f t="shared" si="0"/>
        <v>0</v>
      </c>
      <c r="V7" s="58">
        <f>Y7*100/J7</f>
        <v>14.502434045481564</v>
      </c>
      <c r="W7" s="540">
        <f t="shared" si="1"/>
        <v>1841690.8056679983</v>
      </c>
      <c r="X7" s="541">
        <f t="shared" si="1"/>
        <v>0</v>
      </c>
      <c r="Y7" s="541">
        <f>S7-J7</f>
        <v>204632.31174088875</v>
      </c>
      <c r="Z7" s="65"/>
      <c r="AA7" s="66"/>
    </row>
    <row r="8" spans="2:27" ht="42" customHeight="1">
      <c r="B8" s="529" t="s">
        <v>68</v>
      </c>
      <c r="C8" s="49">
        <v>9756672.9</v>
      </c>
      <c r="D8" s="49">
        <v>27989.45</v>
      </c>
      <c r="E8" s="49">
        <v>824320.77</v>
      </c>
      <c r="F8" s="49">
        <v>519842.5</v>
      </c>
      <c r="G8" s="53">
        <f>SUM(C8:F8)</f>
        <v>11128825.62</v>
      </c>
      <c r="H8" s="64">
        <v>8</v>
      </c>
      <c r="I8" s="62" t="s">
        <v>33</v>
      </c>
      <c r="J8" s="397">
        <v>1391103</v>
      </c>
      <c r="K8" s="529" t="s">
        <v>120</v>
      </c>
      <c r="L8" s="49">
        <v>9921182.638432</v>
      </c>
      <c r="M8" s="49">
        <v>18183.344036</v>
      </c>
      <c r="N8" s="49">
        <v>772392.257468</v>
      </c>
      <c r="O8" s="49">
        <v>594275.824792</v>
      </c>
      <c r="P8" s="50">
        <v>11306034.064728</v>
      </c>
      <c r="Q8" s="64">
        <v>8</v>
      </c>
      <c r="R8" s="62" t="s">
        <v>33</v>
      </c>
      <c r="S8" s="49">
        <v>1413254.258091</v>
      </c>
      <c r="T8" s="530">
        <f t="shared" si="0"/>
        <v>1.5923373299113668</v>
      </c>
      <c r="U8" s="57">
        <f t="shared" si="0"/>
        <v>0</v>
      </c>
      <c r="V8" s="58">
        <f>Y8*100/J8</f>
        <v>1.5923521184987675</v>
      </c>
      <c r="W8" s="540">
        <f t="shared" si="1"/>
        <v>177208.4447280001</v>
      </c>
      <c r="X8" s="541">
        <f t="shared" si="1"/>
        <v>0</v>
      </c>
      <c r="Y8" s="541">
        <f>S8-J8</f>
        <v>22151.25809099991</v>
      </c>
      <c r="Z8" s="65"/>
      <c r="AA8" s="66"/>
    </row>
    <row r="9" spans="2:27" ht="37.5">
      <c r="B9" s="61" t="s">
        <v>69</v>
      </c>
      <c r="C9" s="49">
        <v>3537451.22</v>
      </c>
      <c r="D9" s="49">
        <v>10148.06</v>
      </c>
      <c r="E9" s="49">
        <v>298871.81</v>
      </c>
      <c r="F9" s="49">
        <v>188477.93</v>
      </c>
      <c r="G9" s="53">
        <f>SUM(C9:F9)</f>
        <v>4034949.0200000005</v>
      </c>
      <c r="H9" s="498">
        <v>2</v>
      </c>
      <c r="I9" s="499" t="s">
        <v>21</v>
      </c>
      <c r="J9" s="56">
        <v>2017475</v>
      </c>
      <c r="K9" s="522"/>
      <c r="L9" s="523"/>
      <c r="M9" s="523"/>
      <c r="N9" s="523"/>
      <c r="O9" s="523"/>
      <c r="P9" s="524"/>
      <c r="Q9" s="525"/>
      <c r="R9" s="526"/>
      <c r="S9" s="523"/>
      <c r="T9" s="527">
        <v>100</v>
      </c>
      <c r="U9" s="528">
        <v>100</v>
      </c>
      <c r="V9" s="528">
        <v>100</v>
      </c>
      <c r="W9" s="542">
        <v>0</v>
      </c>
      <c r="X9" s="543"/>
      <c r="Y9" s="543"/>
      <c r="Z9" s="65"/>
      <c r="AA9" s="66"/>
    </row>
    <row r="10" spans="2:27" ht="18.75">
      <c r="B10" s="247"/>
      <c r="C10" s="248"/>
      <c r="D10" s="248"/>
      <c r="E10" s="248"/>
      <c r="F10" s="248"/>
      <c r="G10" s="248"/>
      <c r="H10" s="249"/>
      <c r="I10" s="250"/>
      <c r="J10" s="251"/>
      <c r="K10" s="247"/>
      <c r="L10" s="248"/>
      <c r="M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3" t="s">
        <v>168</v>
      </c>
      <c r="C11" s="253"/>
      <c r="D11" s="254"/>
      <c r="E11" s="255"/>
      <c r="F11" s="256"/>
      <c r="G11" s="257"/>
      <c r="H11" s="253"/>
      <c r="I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18.75">
      <c r="B12" s="253" t="s">
        <v>169</v>
      </c>
      <c r="C12" s="253"/>
      <c r="D12" s="254"/>
      <c r="E12" s="255"/>
      <c r="F12" s="256"/>
      <c r="G12" s="257"/>
      <c r="H12" s="253"/>
      <c r="I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18.75">
      <c r="B13" s="259" t="s">
        <v>170</v>
      </c>
      <c r="C13" s="260"/>
      <c r="D13" s="260"/>
      <c r="E13" s="260"/>
      <c r="F13" s="260"/>
      <c r="G13" s="260"/>
      <c r="H13" s="248"/>
      <c r="I13" s="248"/>
      <c r="J13" s="248"/>
      <c r="K13" s="247"/>
      <c r="L13" s="248"/>
      <c r="M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24" customHeight="1">
      <c r="B14" s="757"/>
      <c r="C14" s="758" t="s">
        <v>141</v>
      </c>
      <c r="D14" s="262"/>
      <c r="E14" s="262"/>
      <c r="F14" s="262"/>
      <c r="G14" s="262"/>
      <c r="H14" s="263"/>
      <c r="I14" s="264"/>
      <c r="J14" s="265"/>
      <c r="K14" s="266"/>
      <c r="L14" s="262"/>
      <c r="M14" s="262"/>
      <c r="N14" s="262"/>
      <c r="O14" s="262"/>
      <c r="P14" s="262"/>
      <c r="Q14" s="263"/>
      <c r="R14" s="264"/>
      <c r="S14" s="265"/>
      <c r="T14" s="267"/>
      <c r="U14" s="267"/>
      <c r="V14" s="267"/>
      <c r="W14" s="553"/>
      <c r="X14" s="553"/>
      <c r="Y14" s="553"/>
      <c r="Z14" s="169"/>
      <c r="AA14" s="170"/>
    </row>
    <row r="15" spans="2:27" ht="18.75">
      <c r="B15" s="757"/>
      <c r="C15" s="758"/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22.5" customHeight="1">
      <c r="B16" s="757"/>
      <c r="C16" s="758" t="s">
        <v>141</v>
      </c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18.75">
      <c r="B17" s="757"/>
      <c r="C17" s="758"/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27.75" customHeight="1">
      <c r="B18" s="757"/>
      <c r="C18" s="758" t="s">
        <v>141</v>
      </c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52"/>
      <c r="U18" s="252"/>
      <c r="V18" s="252"/>
      <c r="W18" s="553"/>
      <c r="X18" s="553"/>
      <c r="Y18" s="553"/>
      <c r="Z18" s="169"/>
      <c r="AA18" s="170"/>
    </row>
    <row r="19" spans="2:27" ht="18.75">
      <c r="B19" s="757"/>
      <c r="C19" s="758"/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38.25" customHeight="1">
      <c r="B20" s="269"/>
      <c r="C20" s="261" t="s">
        <v>141</v>
      </c>
      <c r="D20" s="262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24" customHeight="1">
      <c r="B21" s="757"/>
      <c r="C21" s="758" t="s">
        <v>141</v>
      </c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18.75">
      <c r="B22" s="757"/>
      <c r="C22" s="758"/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21" customHeight="1">
      <c r="B23" s="757"/>
      <c r="C23" s="758" t="s">
        <v>141</v>
      </c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18.75">
      <c r="B24" s="757"/>
      <c r="C24" s="758"/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27.75" customHeight="1">
      <c r="B25" s="757"/>
      <c r="C25" s="758" t="s">
        <v>141</v>
      </c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18.75">
      <c r="B26" s="757"/>
      <c r="C26" s="758"/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28.5" customHeight="1">
      <c r="B27" s="757"/>
      <c r="C27" s="758" t="s">
        <v>141</v>
      </c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18.75">
      <c r="B29" s="757"/>
      <c r="C29" s="758"/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30" customHeight="1">
      <c r="B30" s="757"/>
      <c r="C30" s="758" t="s">
        <v>141</v>
      </c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18.75">
      <c r="B31" s="757"/>
      <c r="C31" s="758"/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30" customHeight="1">
      <c r="B32" s="757"/>
      <c r="C32" s="758" t="s">
        <v>141</v>
      </c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23.25" customHeight="1">
      <c r="B33" s="757"/>
      <c r="C33" s="758"/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25.5" customHeight="1">
      <c r="B34" s="757"/>
      <c r="C34" s="758" t="s">
        <v>141</v>
      </c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18.75">
      <c r="B35" s="757"/>
      <c r="C35" s="758"/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25.5" customHeight="1">
      <c r="B36" s="757"/>
      <c r="C36" s="758" t="s">
        <v>141</v>
      </c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7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 t="s">
        <v>141</v>
      </c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59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60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60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59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9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496"/>
      <c r="C50" s="261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57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  <row r="52" spans="2:27" ht="18.75">
      <c r="B52" s="757"/>
      <c r="C52" s="758"/>
      <c r="D52" s="248"/>
      <c r="E52" s="248"/>
      <c r="F52" s="248"/>
      <c r="G52" s="248"/>
      <c r="H52" s="249"/>
      <c r="I52" s="250"/>
      <c r="J52" s="251"/>
      <c r="K52" s="247"/>
      <c r="L52" s="248"/>
      <c r="M52" s="248"/>
      <c r="N52" s="248"/>
      <c r="O52" s="248"/>
      <c r="P52" s="248"/>
      <c r="Q52" s="249"/>
      <c r="R52" s="250"/>
      <c r="S52" s="251"/>
      <c r="T52" s="268"/>
      <c r="U52" s="268"/>
      <c r="V52" s="268"/>
      <c r="W52" s="554"/>
      <c r="X52" s="554"/>
      <c r="Y52" s="554"/>
      <c r="Z52" s="169"/>
      <c r="AA52" s="170"/>
    </row>
  </sheetData>
  <sheetProtection/>
  <mergeCells count="32">
    <mergeCell ref="T1:V1"/>
    <mergeCell ref="T2:V2"/>
    <mergeCell ref="B14:B15"/>
    <mergeCell ref="C14:C15"/>
    <mergeCell ref="B16:B17"/>
    <mergeCell ref="C16:C17"/>
    <mergeCell ref="B18:B19"/>
    <mergeCell ref="C18:C19"/>
    <mergeCell ref="B21:B22"/>
    <mergeCell ref="C21:C22"/>
    <mergeCell ref="B23:B24"/>
    <mergeCell ref="C23:C24"/>
    <mergeCell ref="B25:B26"/>
    <mergeCell ref="C25:C26"/>
    <mergeCell ref="B27:B29"/>
    <mergeCell ref="C27:C29"/>
    <mergeCell ref="B30:B31"/>
    <mergeCell ref="C30:C31"/>
    <mergeCell ref="B32:B33"/>
    <mergeCell ref="C32:C33"/>
    <mergeCell ref="B34:B35"/>
    <mergeCell ref="C34:C35"/>
    <mergeCell ref="B36:B37"/>
    <mergeCell ref="C36:C37"/>
    <mergeCell ref="B51:B52"/>
    <mergeCell ref="C51:C52"/>
    <mergeCell ref="B38:B44"/>
    <mergeCell ref="C38:C44"/>
    <mergeCell ref="B45:B47"/>
    <mergeCell ref="C45:C47"/>
    <mergeCell ref="B48:B49"/>
    <mergeCell ref="C48:C49"/>
  </mergeCells>
  <printOptions/>
  <pageMargins left="0.4330708661417323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1"/>
  <sheetViews>
    <sheetView zoomScalePageLayoutView="0" workbookViewId="0" topLeftCell="A1">
      <selection activeCell="F17" sqref="F17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30" customHeight="1">
      <c r="B4" s="35" t="s">
        <v>16</v>
      </c>
      <c r="C4" s="36"/>
      <c r="D4" s="36"/>
      <c r="E4" s="36"/>
      <c r="F4" s="36"/>
      <c r="G4" s="36"/>
      <c r="H4" s="37"/>
      <c r="I4" s="38"/>
      <c r="J4" s="39"/>
      <c r="K4" s="35" t="s">
        <v>16</v>
      </c>
      <c r="L4" s="36"/>
      <c r="M4" s="36"/>
      <c r="N4" s="36"/>
      <c r="O4" s="36"/>
      <c r="P4" s="36"/>
      <c r="Q4" s="37"/>
      <c r="R4" s="38"/>
      <c r="S4" s="39"/>
      <c r="T4" s="40"/>
      <c r="U4" s="40"/>
      <c r="V4" s="41"/>
      <c r="W4" s="536"/>
      <c r="X4" s="537"/>
      <c r="Y4" s="537"/>
      <c r="Z4" s="33"/>
      <c r="AA4" s="34"/>
    </row>
    <row r="5" spans="2:27" ht="18.75">
      <c r="B5" s="82" t="s">
        <v>221</v>
      </c>
      <c r="C5" s="83">
        <f>SUM(C6:C8)</f>
        <v>93773488.93</v>
      </c>
      <c r="D5" s="83">
        <f>SUM(D6:D8)</f>
        <v>413813.84</v>
      </c>
      <c r="E5" s="83">
        <f>SUM(E6:E8)</f>
        <v>12741113.419999998</v>
      </c>
      <c r="F5" s="83">
        <f>SUM(F6:F8)</f>
        <v>4642767.350000001</v>
      </c>
      <c r="G5" s="83">
        <f>SUM(G6:G8)</f>
        <v>111571183.54</v>
      </c>
      <c r="H5" s="84"/>
      <c r="I5" s="85"/>
      <c r="J5" s="86"/>
      <c r="K5" s="82" t="s">
        <v>155</v>
      </c>
      <c r="L5" s="83">
        <f>SUM(L6:L8)</f>
        <v>89141661.35999998</v>
      </c>
      <c r="M5" s="83">
        <f>SUM(M6:M8)</f>
        <v>223480.45</v>
      </c>
      <c r="N5" s="83">
        <f>SUM(N6:N8)</f>
        <v>10718958.13</v>
      </c>
      <c r="O5" s="83">
        <f>SUM(O6:O8)</f>
        <v>4778315.43</v>
      </c>
      <c r="P5" s="83">
        <f>SUM(P6:P8)</f>
        <v>104862415.37</v>
      </c>
      <c r="Q5" s="84"/>
      <c r="R5" s="85"/>
      <c r="S5" s="86"/>
      <c r="T5" s="73"/>
      <c r="U5" s="15"/>
      <c r="V5" s="15"/>
      <c r="W5" s="544"/>
      <c r="X5" s="544"/>
      <c r="Y5" s="544"/>
      <c r="Z5" s="65"/>
      <c r="AA5" s="66"/>
    </row>
    <row r="6" spans="2:31" ht="56.25">
      <c r="B6" s="6" t="s">
        <v>70</v>
      </c>
      <c r="C6" s="7">
        <v>46961763.26</v>
      </c>
      <c r="D6" s="7">
        <v>207237.97</v>
      </c>
      <c r="E6" s="7">
        <v>6380749.6</v>
      </c>
      <c r="F6" s="7">
        <v>2325097.89</v>
      </c>
      <c r="G6" s="7">
        <v>55874848.72</v>
      </c>
      <c r="H6" s="94">
        <v>76</v>
      </c>
      <c r="I6" s="95" t="s">
        <v>21</v>
      </c>
      <c r="J6" s="4">
        <f>G6/H6</f>
        <v>735195.3778947368</v>
      </c>
      <c r="K6" s="90" t="s">
        <v>244</v>
      </c>
      <c r="L6" s="91">
        <v>21037432.08096</v>
      </c>
      <c r="M6" s="91">
        <v>52741.38620000001</v>
      </c>
      <c r="N6" s="91">
        <v>2529674.1186800003</v>
      </c>
      <c r="O6" s="91">
        <v>1127682.44148</v>
      </c>
      <c r="P6" s="91">
        <v>24747530.02732</v>
      </c>
      <c r="Q6" s="79">
        <v>896</v>
      </c>
      <c r="R6" s="80" t="s">
        <v>21</v>
      </c>
      <c r="S6" s="56">
        <v>27620.011191205358</v>
      </c>
      <c r="T6" s="73">
        <f aca="true" t="shared" si="0" ref="T6:U8">W6*100/G6</f>
        <v>-55.70899860269008</v>
      </c>
      <c r="U6" s="15">
        <f t="shared" si="0"/>
        <v>1078.9473684210527</v>
      </c>
      <c r="V6" s="15">
        <f>Y6*100/J6</f>
        <v>-96.24317398862102</v>
      </c>
      <c r="W6" s="544">
        <f aca="true" t="shared" si="1" ref="W6:X8">P6-G6</f>
        <v>-31127318.692679998</v>
      </c>
      <c r="X6" s="545">
        <f t="shared" si="1"/>
        <v>820</v>
      </c>
      <c r="Y6" s="545">
        <f>S6-J6</f>
        <v>-707575.3667035315</v>
      </c>
      <c r="Z6" s="92"/>
      <c r="AA6" s="93"/>
      <c r="AB6" s="81"/>
      <c r="AC6" s="81"/>
      <c r="AD6" s="81"/>
      <c r="AE6" s="81"/>
    </row>
    <row r="7" spans="2:31" ht="37.5">
      <c r="B7" s="97" t="s">
        <v>71</v>
      </c>
      <c r="C7" s="49">
        <v>40660184.8</v>
      </c>
      <c r="D7" s="49">
        <v>179429.68</v>
      </c>
      <c r="E7" s="49">
        <v>5524546.78</v>
      </c>
      <c r="F7" s="49">
        <v>2013103.92</v>
      </c>
      <c r="G7" s="49">
        <v>48377265.18</v>
      </c>
      <c r="H7" s="88">
        <v>12</v>
      </c>
      <c r="I7" s="89" t="s">
        <v>20</v>
      </c>
      <c r="J7" s="120">
        <f>G7/H7</f>
        <v>4031438.765</v>
      </c>
      <c r="K7" s="6" t="s">
        <v>245</v>
      </c>
      <c r="L7" s="7">
        <v>34524565.444727995</v>
      </c>
      <c r="M7" s="7">
        <v>86553.97828499999</v>
      </c>
      <c r="N7" s="7">
        <v>4151452.483749</v>
      </c>
      <c r="O7" s="7">
        <v>1850641.566039</v>
      </c>
      <c r="P7" s="7">
        <v>40613213.472801</v>
      </c>
      <c r="Q7" s="94">
        <v>5</v>
      </c>
      <c r="R7" s="95" t="s">
        <v>20</v>
      </c>
      <c r="S7" s="4">
        <f>P7/Q7</f>
        <v>8122642.6945602</v>
      </c>
      <c r="T7" s="73">
        <f t="shared" si="0"/>
        <v>-16.048967791608018</v>
      </c>
      <c r="U7" s="15">
        <f t="shared" si="0"/>
        <v>-58.333333333333336</v>
      </c>
      <c r="V7" s="15">
        <f>Y7*100/J7</f>
        <v>101.48247730014076</v>
      </c>
      <c r="W7" s="544">
        <f t="shared" si="1"/>
        <v>-7764051.707199</v>
      </c>
      <c r="X7" s="545">
        <f t="shared" si="1"/>
        <v>-7</v>
      </c>
      <c r="Y7" s="545">
        <f>S7-J7</f>
        <v>4091203.9295602</v>
      </c>
      <c r="Z7" s="92"/>
      <c r="AA7" s="93"/>
      <c r="AB7" s="81"/>
      <c r="AC7" s="81"/>
      <c r="AD7" s="81"/>
      <c r="AE7" s="81"/>
    </row>
    <row r="8" spans="2:27" ht="56.25">
      <c r="B8" s="90" t="s">
        <v>72</v>
      </c>
      <c r="C8" s="91">
        <v>6151540.87</v>
      </c>
      <c r="D8" s="91">
        <v>27146.19</v>
      </c>
      <c r="E8" s="91">
        <v>835817.04</v>
      </c>
      <c r="F8" s="91">
        <v>304565.54</v>
      </c>
      <c r="G8" s="91">
        <v>7319069.64</v>
      </c>
      <c r="H8" s="79">
        <v>213</v>
      </c>
      <c r="I8" s="80" t="s">
        <v>17</v>
      </c>
      <c r="J8" s="397">
        <f>G8/H8</f>
        <v>34361.829295774645</v>
      </c>
      <c r="K8" s="97" t="s">
        <v>246</v>
      </c>
      <c r="L8" s="49">
        <v>33579663.834312</v>
      </c>
      <c r="M8" s="49">
        <v>84185.085515</v>
      </c>
      <c r="N8" s="49">
        <v>4037831.5275710006</v>
      </c>
      <c r="O8" s="49">
        <v>1799991.4224809997</v>
      </c>
      <c r="P8" s="49">
        <v>39501671.869879</v>
      </c>
      <c r="Q8" s="88">
        <v>300</v>
      </c>
      <c r="R8" s="89" t="s">
        <v>17</v>
      </c>
      <c r="S8" s="49">
        <v>131672.23956626334</v>
      </c>
      <c r="T8" s="73">
        <f t="shared" si="0"/>
        <v>439.7089222104874</v>
      </c>
      <c r="U8" s="15">
        <f t="shared" si="0"/>
        <v>40.84507042253521</v>
      </c>
      <c r="V8" s="15">
        <f>Y8*100/J8</f>
        <v>283.1933347694461</v>
      </c>
      <c r="W8" s="544">
        <f t="shared" si="1"/>
        <v>32182602.229879</v>
      </c>
      <c r="X8" s="545">
        <f t="shared" si="1"/>
        <v>87</v>
      </c>
      <c r="Y8" s="545">
        <f>S8-J8</f>
        <v>97310.41027048869</v>
      </c>
      <c r="Z8" s="92"/>
      <c r="AA8" s="98"/>
    </row>
    <row r="9" spans="2:27" ht="18.75">
      <c r="B9" s="247"/>
      <c r="C9" s="248"/>
      <c r="D9" s="248"/>
      <c r="E9" s="248"/>
      <c r="F9" s="248"/>
      <c r="G9" s="248"/>
      <c r="H9" s="249"/>
      <c r="I9" s="250"/>
      <c r="J9" s="251"/>
      <c r="K9" s="247"/>
      <c r="L9" s="248"/>
      <c r="M9" s="248"/>
      <c r="N9" s="248"/>
      <c r="O9" s="248"/>
      <c r="P9" s="248"/>
      <c r="Q9" s="249"/>
      <c r="R9" s="250"/>
      <c r="S9" s="251"/>
      <c r="T9" s="252"/>
      <c r="U9" s="252"/>
      <c r="V9" s="252"/>
      <c r="W9" s="553"/>
      <c r="X9" s="553"/>
      <c r="Y9" s="553"/>
      <c r="Z9" s="169"/>
      <c r="AA9" s="170"/>
    </row>
    <row r="10" spans="2:27" ht="18.75">
      <c r="B10" s="253" t="s">
        <v>168</v>
      </c>
      <c r="C10" s="253"/>
      <c r="D10" s="254"/>
      <c r="E10" s="255"/>
      <c r="F10" s="256"/>
      <c r="G10" s="257"/>
      <c r="H10" s="253"/>
      <c r="I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3" t="s">
        <v>169</v>
      </c>
      <c r="C11" s="253"/>
      <c r="D11" s="254"/>
      <c r="E11" s="255"/>
      <c r="F11" s="256"/>
      <c r="G11" s="257"/>
      <c r="H11" s="253"/>
      <c r="I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18.75">
      <c r="B12" s="259" t="s">
        <v>170</v>
      </c>
      <c r="C12" s="260"/>
      <c r="D12" s="260"/>
      <c r="E12" s="260"/>
      <c r="F12" s="260"/>
      <c r="G12" s="260"/>
      <c r="H12" s="248"/>
      <c r="I12" s="248"/>
      <c r="J12" s="248"/>
      <c r="K12" s="247"/>
      <c r="L12" s="248"/>
      <c r="M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24" customHeight="1">
      <c r="B13" s="757"/>
      <c r="C13" s="758" t="s">
        <v>141</v>
      </c>
      <c r="D13" s="262"/>
      <c r="E13" s="262"/>
      <c r="F13" s="262"/>
      <c r="G13" s="262"/>
      <c r="H13" s="263"/>
      <c r="I13" s="264"/>
      <c r="J13" s="265"/>
      <c r="K13" s="266"/>
      <c r="L13" s="262"/>
      <c r="M13" s="262"/>
      <c r="N13" s="262"/>
      <c r="O13" s="262"/>
      <c r="P13" s="262"/>
      <c r="Q13" s="263"/>
      <c r="R13" s="264"/>
      <c r="S13" s="265"/>
      <c r="T13" s="267"/>
      <c r="U13" s="267"/>
      <c r="V13" s="267"/>
      <c r="W13" s="553"/>
      <c r="X13" s="553"/>
      <c r="Y13" s="553"/>
      <c r="Z13" s="169"/>
      <c r="AA13" s="170"/>
    </row>
    <row r="14" spans="2:27" ht="18.75">
      <c r="B14" s="757"/>
      <c r="C14" s="758"/>
      <c r="D14" s="248"/>
      <c r="E14" s="248"/>
      <c r="F14" s="248"/>
      <c r="G14" s="248"/>
      <c r="H14" s="249"/>
      <c r="I14" s="250"/>
      <c r="J14" s="251"/>
      <c r="K14" s="247"/>
      <c r="L14" s="248"/>
      <c r="M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22.5" customHeight="1">
      <c r="B15" s="757"/>
      <c r="C15" s="758" t="s">
        <v>141</v>
      </c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18.75">
      <c r="B16" s="757"/>
      <c r="C16" s="758"/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27.75" customHeight="1">
      <c r="B17" s="757"/>
      <c r="C17" s="758" t="s">
        <v>141</v>
      </c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18.75">
      <c r="B18" s="757"/>
      <c r="C18" s="758"/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68"/>
      <c r="U18" s="268"/>
      <c r="V18" s="268"/>
      <c r="W18" s="554"/>
      <c r="X18" s="554"/>
      <c r="Y18" s="554"/>
      <c r="Z18" s="169"/>
      <c r="AA18" s="170"/>
    </row>
    <row r="19" spans="2:27" ht="38.25" customHeight="1">
      <c r="B19" s="269"/>
      <c r="C19" s="261" t="s">
        <v>141</v>
      </c>
      <c r="D19" s="262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24" customHeight="1">
      <c r="B20" s="757"/>
      <c r="C20" s="758" t="s">
        <v>141</v>
      </c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18.75">
      <c r="B21" s="757"/>
      <c r="C21" s="758"/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21" customHeight="1">
      <c r="B22" s="757"/>
      <c r="C22" s="758" t="s">
        <v>141</v>
      </c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18.75">
      <c r="B23" s="757"/>
      <c r="C23" s="758"/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27.75" customHeight="1">
      <c r="B24" s="757"/>
      <c r="C24" s="758" t="s">
        <v>141</v>
      </c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18.75">
      <c r="B25" s="757"/>
      <c r="C25" s="758"/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28.5" customHeight="1">
      <c r="B26" s="757"/>
      <c r="C26" s="758" t="s">
        <v>141</v>
      </c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18.75">
      <c r="B27" s="757"/>
      <c r="C27" s="758"/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30" customHeight="1">
      <c r="B29" s="757"/>
      <c r="C29" s="758" t="s">
        <v>141</v>
      </c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18.75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30" customHeight="1">
      <c r="B31" s="757"/>
      <c r="C31" s="758" t="s">
        <v>141</v>
      </c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23.25" customHeight="1">
      <c r="B32" s="757"/>
      <c r="C32" s="758"/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25.5" customHeight="1">
      <c r="B33" s="757"/>
      <c r="C33" s="758" t="s">
        <v>141</v>
      </c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18.75">
      <c r="B34" s="757"/>
      <c r="C34" s="758"/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25.5" customHeight="1">
      <c r="B35" s="757"/>
      <c r="C35" s="758" t="s">
        <v>141</v>
      </c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18.75">
      <c r="B36" s="757"/>
      <c r="C36" s="758"/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9"/>
      <c r="C37" s="758" t="s">
        <v>141</v>
      </c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/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60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60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59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59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496"/>
      <c r="C49" s="261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7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57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</sheetData>
  <sheetProtection/>
  <mergeCells count="32">
    <mergeCell ref="T1:V1"/>
    <mergeCell ref="T2:V2"/>
    <mergeCell ref="B13:B14"/>
    <mergeCell ref="C13:C14"/>
    <mergeCell ref="B15:B16"/>
    <mergeCell ref="C15:C16"/>
    <mergeCell ref="B17:B18"/>
    <mergeCell ref="C17:C18"/>
    <mergeCell ref="B20:B21"/>
    <mergeCell ref="C20:C21"/>
    <mergeCell ref="B22:B23"/>
    <mergeCell ref="C22:C23"/>
    <mergeCell ref="B24:B25"/>
    <mergeCell ref="C24:C25"/>
    <mergeCell ref="B26:B28"/>
    <mergeCell ref="C26:C28"/>
    <mergeCell ref="B29:B30"/>
    <mergeCell ref="C29:C30"/>
    <mergeCell ref="B31:B32"/>
    <mergeCell ref="C31:C32"/>
    <mergeCell ref="B33:B34"/>
    <mergeCell ref="C33:C34"/>
    <mergeCell ref="B35:B36"/>
    <mergeCell ref="C35:C36"/>
    <mergeCell ref="B50:B51"/>
    <mergeCell ref="C50:C51"/>
    <mergeCell ref="B37:B43"/>
    <mergeCell ref="C37:C43"/>
    <mergeCell ref="B44:B46"/>
    <mergeCell ref="C44:C46"/>
    <mergeCell ref="B47:B48"/>
    <mergeCell ref="C47:C4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AA54"/>
  <sheetViews>
    <sheetView zoomScalePageLayoutView="0" workbookViewId="0" topLeftCell="A6">
      <selection activeCell="F19" sqref="F19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30" customHeight="1">
      <c r="B4" s="35" t="s">
        <v>16</v>
      </c>
      <c r="C4" s="36"/>
      <c r="D4" s="36"/>
      <c r="E4" s="36"/>
      <c r="F4" s="36"/>
      <c r="G4" s="36"/>
      <c r="H4" s="37"/>
      <c r="I4" s="38"/>
      <c r="J4" s="39"/>
      <c r="K4" s="35" t="s">
        <v>16</v>
      </c>
      <c r="L4" s="36"/>
      <c r="M4" s="36"/>
      <c r="N4" s="36"/>
      <c r="O4" s="36"/>
      <c r="P4" s="36"/>
      <c r="Q4" s="37"/>
      <c r="R4" s="38"/>
      <c r="S4" s="39"/>
      <c r="T4" s="40"/>
      <c r="U4" s="40"/>
      <c r="V4" s="41"/>
      <c r="W4" s="536"/>
      <c r="X4" s="537"/>
      <c r="Y4" s="537"/>
      <c r="Z4" s="33"/>
      <c r="AA4" s="34"/>
    </row>
    <row r="5" spans="2:27" ht="18.75">
      <c r="B5" s="99" t="s">
        <v>222</v>
      </c>
      <c r="C5" s="100">
        <f>SUM(C6:C11)</f>
        <v>50776909.31999999</v>
      </c>
      <c r="D5" s="100">
        <f>SUM(D6:D11)</f>
        <v>139541.88</v>
      </c>
      <c r="E5" s="100">
        <f>SUM(E6:E11)</f>
        <v>4881631</v>
      </c>
      <c r="F5" s="100">
        <f>SUM(F6:F11)</f>
        <v>11162535.83</v>
      </c>
      <c r="G5" s="100">
        <f>SUM(G6:G11)</f>
        <v>66960618.06</v>
      </c>
      <c r="H5" s="84"/>
      <c r="I5" s="85"/>
      <c r="J5" s="86"/>
      <c r="K5" s="99" t="s">
        <v>156</v>
      </c>
      <c r="L5" s="100">
        <f>SUM(L6:L11)</f>
        <v>55110325.24000001</v>
      </c>
      <c r="M5" s="100">
        <f>SUM(M6:M11)</f>
        <v>109038.75</v>
      </c>
      <c r="N5" s="100">
        <f>SUM(N6:N11)</f>
        <v>5023114.94</v>
      </c>
      <c r="O5" s="100">
        <f>SUM(O6:O11)</f>
        <v>12277674.620000001</v>
      </c>
      <c r="P5" s="100">
        <f>SUM(P6:P11)</f>
        <v>72520153.55</v>
      </c>
      <c r="Q5" s="84"/>
      <c r="R5" s="85"/>
      <c r="S5" s="86"/>
      <c r="T5" s="73"/>
      <c r="U5" s="73"/>
      <c r="V5" s="73"/>
      <c r="W5" s="544"/>
      <c r="X5" s="546"/>
      <c r="Y5" s="545"/>
      <c r="Z5" s="92"/>
      <c r="AA5" s="98"/>
    </row>
    <row r="6" spans="2:27" ht="37.5">
      <c r="B6" s="87" t="s">
        <v>73</v>
      </c>
      <c r="C6" s="49">
        <v>1660404.93</v>
      </c>
      <c r="D6" s="49">
        <v>4563.02</v>
      </c>
      <c r="E6" s="49">
        <v>159629.33</v>
      </c>
      <c r="F6" s="49">
        <v>365014.92</v>
      </c>
      <c r="G6" s="49">
        <v>2189612.21</v>
      </c>
      <c r="H6" s="101">
        <v>896</v>
      </c>
      <c r="I6" s="89" t="s">
        <v>21</v>
      </c>
      <c r="J6" s="120">
        <f aca="true" t="shared" si="0" ref="J6:J11">G6/H6</f>
        <v>2443.763627232143</v>
      </c>
      <c r="K6" s="6" t="s">
        <v>247</v>
      </c>
      <c r="L6" s="8">
        <v>2066637.1965</v>
      </c>
      <c r="M6" s="8">
        <v>4088.953125</v>
      </c>
      <c r="N6" s="8">
        <v>188366.81025</v>
      </c>
      <c r="O6" s="8">
        <v>460412.79824999993</v>
      </c>
      <c r="P6" s="3">
        <f>SUM(L6:O6)</f>
        <v>2719505.758125</v>
      </c>
      <c r="Q6" s="13">
        <v>878</v>
      </c>
      <c r="R6" s="9" t="s">
        <v>21</v>
      </c>
      <c r="S6" s="4">
        <f>P6/Q6</f>
        <v>3097.386968251709</v>
      </c>
      <c r="T6" s="73">
        <f aca="true" t="shared" si="1" ref="T6:U11">W6*100/G6</f>
        <v>24.200337653624988</v>
      </c>
      <c r="U6" s="73">
        <f t="shared" si="1"/>
        <v>-2.0089285714285716</v>
      </c>
      <c r="V6" s="73">
        <f aca="true" t="shared" si="2" ref="V6:V11">Y6*100/J6</f>
        <v>26.746586033767645</v>
      </c>
      <c r="W6" s="544">
        <f aca="true" t="shared" si="3" ref="W6:X11">P6-G6</f>
        <v>529893.5481250002</v>
      </c>
      <c r="X6" s="545">
        <f t="shared" si="3"/>
        <v>-18</v>
      </c>
      <c r="Y6" s="545">
        <f aca="true" t="shared" si="4" ref="Y6:Y11">S6-J6</f>
        <v>653.6233410195659</v>
      </c>
      <c r="Z6" s="92"/>
      <c r="AA6" s="98"/>
    </row>
    <row r="7" spans="2:27" ht="37.5">
      <c r="B7" s="77" t="s">
        <v>74</v>
      </c>
      <c r="C7" s="49">
        <v>8109072.42</v>
      </c>
      <c r="D7" s="49">
        <v>22284.84</v>
      </c>
      <c r="E7" s="49">
        <v>779596.47</v>
      </c>
      <c r="F7" s="49">
        <v>1782656.97</v>
      </c>
      <c r="G7" s="49">
        <v>10693610.7</v>
      </c>
      <c r="H7" s="107">
        <v>12</v>
      </c>
      <c r="I7" s="108" t="s">
        <v>31</v>
      </c>
      <c r="J7" s="120">
        <f t="shared" si="0"/>
        <v>891134.225</v>
      </c>
      <c r="K7" s="77" t="s">
        <v>248</v>
      </c>
      <c r="L7" s="49">
        <v>2171346.814456</v>
      </c>
      <c r="M7" s="49">
        <v>4296.126749999999</v>
      </c>
      <c r="N7" s="49">
        <v>197910.728636</v>
      </c>
      <c r="O7" s="49">
        <v>483740.3800279999</v>
      </c>
      <c r="P7" s="49">
        <v>2857294.0498699998</v>
      </c>
      <c r="Q7" s="107">
        <v>3</v>
      </c>
      <c r="R7" s="108" t="s">
        <v>20</v>
      </c>
      <c r="S7" s="105">
        <v>952431.3499566666</v>
      </c>
      <c r="T7" s="73">
        <f t="shared" si="1"/>
        <v>-73.28036217112337</v>
      </c>
      <c r="U7" s="73">
        <f t="shared" si="1"/>
        <v>-75</v>
      </c>
      <c r="V7" s="73">
        <f t="shared" si="2"/>
        <v>6.8785513155065505</v>
      </c>
      <c r="W7" s="544">
        <f t="shared" si="3"/>
        <v>-7836316.65013</v>
      </c>
      <c r="X7" s="545">
        <f t="shared" si="3"/>
        <v>-9</v>
      </c>
      <c r="Y7" s="545">
        <f t="shared" si="4"/>
        <v>61297.12495666661</v>
      </c>
      <c r="Z7" s="92"/>
      <c r="AA7" s="98"/>
    </row>
    <row r="8" spans="2:27" ht="56.25">
      <c r="B8" s="102" t="s">
        <v>75</v>
      </c>
      <c r="C8" s="103">
        <v>8256325.46</v>
      </c>
      <c r="D8" s="103">
        <v>22689.51</v>
      </c>
      <c r="E8" s="103">
        <v>793753.2</v>
      </c>
      <c r="F8" s="103">
        <v>1815028.33</v>
      </c>
      <c r="G8" s="3">
        <v>10887796.5</v>
      </c>
      <c r="H8" s="104">
        <v>12</v>
      </c>
      <c r="I8" s="9" t="s">
        <v>21</v>
      </c>
      <c r="J8" s="120">
        <f t="shared" si="0"/>
        <v>907316.375</v>
      </c>
      <c r="K8" s="102" t="s">
        <v>249</v>
      </c>
      <c r="L8" s="103">
        <v>35066699.950212</v>
      </c>
      <c r="M8" s="103">
        <v>69381.356625</v>
      </c>
      <c r="N8" s="103">
        <v>3196208.0363220004</v>
      </c>
      <c r="O8" s="103">
        <v>7812284.360706001</v>
      </c>
      <c r="P8" s="3">
        <v>46144573.703865</v>
      </c>
      <c r="Q8" s="104">
        <v>12</v>
      </c>
      <c r="R8" s="9" t="s">
        <v>21</v>
      </c>
      <c r="S8" s="4">
        <v>3845381.14198875</v>
      </c>
      <c r="T8" s="73">
        <f t="shared" si="1"/>
        <v>323.81921542954075</v>
      </c>
      <c r="U8" s="73">
        <f t="shared" si="1"/>
        <v>0</v>
      </c>
      <c r="V8" s="73">
        <f t="shared" si="2"/>
        <v>323.8192154295408</v>
      </c>
      <c r="W8" s="544">
        <f t="shared" si="3"/>
        <v>35256777.203865</v>
      </c>
      <c r="X8" s="545">
        <f t="shared" si="3"/>
        <v>0</v>
      </c>
      <c r="Y8" s="545">
        <f t="shared" si="4"/>
        <v>2938064.76698875</v>
      </c>
      <c r="Z8" s="92"/>
      <c r="AA8" s="98"/>
    </row>
    <row r="9" spans="2:27" ht="56.25">
      <c r="B9" s="97" t="s">
        <v>76</v>
      </c>
      <c r="C9" s="49">
        <v>14608516.81</v>
      </c>
      <c r="D9" s="49">
        <v>40146.2</v>
      </c>
      <c r="E9" s="49">
        <v>1404445.24</v>
      </c>
      <c r="F9" s="49">
        <v>3211461.56</v>
      </c>
      <c r="G9" s="49">
        <v>19264569.82</v>
      </c>
      <c r="H9" s="88">
        <v>8</v>
      </c>
      <c r="I9" s="89" t="s">
        <v>20</v>
      </c>
      <c r="J9" s="120">
        <f t="shared" si="0"/>
        <v>2408071.2275</v>
      </c>
      <c r="K9" s="97" t="s">
        <v>250</v>
      </c>
      <c r="L9" s="49">
        <v>7643802.110788</v>
      </c>
      <c r="M9" s="49">
        <v>15123.674625</v>
      </c>
      <c r="N9" s="49">
        <v>696706.0421780001</v>
      </c>
      <c r="O9" s="49">
        <v>1702913.4697939998</v>
      </c>
      <c r="P9" s="49">
        <v>10058545.297385</v>
      </c>
      <c r="Q9" s="88">
        <v>12</v>
      </c>
      <c r="R9" s="89" t="s">
        <v>20</v>
      </c>
      <c r="S9" s="49">
        <v>838212.1081154166</v>
      </c>
      <c r="T9" s="73">
        <f t="shared" si="1"/>
        <v>-47.78733503333946</v>
      </c>
      <c r="U9" s="73">
        <f t="shared" si="1"/>
        <v>50</v>
      </c>
      <c r="V9" s="73">
        <f t="shared" si="2"/>
        <v>-65.19155668889297</v>
      </c>
      <c r="W9" s="544">
        <f t="shared" si="3"/>
        <v>-9206024.522615</v>
      </c>
      <c r="X9" s="545">
        <f t="shared" si="3"/>
        <v>4</v>
      </c>
      <c r="Y9" s="545">
        <f t="shared" si="4"/>
        <v>-1569859.1193845836</v>
      </c>
      <c r="Z9" s="92"/>
      <c r="AA9" s="98"/>
    </row>
    <row r="10" spans="2:27" ht="37.5">
      <c r="B10" s="87" t="s">
        <v>77</v>
      </c>
      <c r="C10" s="49">
        <v>7256020.34</v>
      </c>
      <c r="D10" s="49">
        <v>19940.53</v>
      </c>
      <c r="E10" s="49">
        <v>697585.07</v>
      </c>
      <c r="F10" s="49">
        <v>1595126.37</v>
      </c>
      <c r="G10" s="49">
        <v>9568672.32</v>
      </c>
      <c r="H10" s="101">
        <v>10</v>
      </c>
      <c r="I10" s="89" t="s">
        <v>34</v>
      </c>
      <c r="J10" s="120">
        <f t="shared" si="0"/>
        <v>956867.2320000001</v>
      </c>
      <c r="K10" s="87" t="s">
        <v>251</v>
      </c>
      <c r="L10" s="49">
        <v>6018047.5162080005</v>
      </c>
      <c r="M10" s="49">
        <v>11907.0315</v>
      </c>
      <c r="N10" s="49">
        <v>548524.1514480001</v>
      </c>
      <c r="O10" s="49">
        <v>1340722.0685039998</v>
      </c>
      <c r="P10" s="49">
        <v>7919200.76766</v>
      </c>
      <c r="Q10" s="101">
        <v>8</v>
      </c>
      <c r="R10" s="89" t="s">
        <v>34</v>
      </c>
      <c r="S10" s="49">
        <v>989900.0959575</v>
      </c>
      <c r="T10" s="73">
        <f t="shared" si="1"/>
        <v>-17.238248914557875</v>
      </c>
      <c r="U10" s="73">
        <f t="shared" si="1"/>
        <v>-20</v>
      </c>
      <c r="V10" s="73">
        <f t="shared" si="2"/>
        <v>3.4521888568026506</v>
      </c>
      <c r="W10" s="544">
        <f t="shared" si="3"/>
        <v>-1649471.55234</v>
      </c>
      <c r="X10" s="545">
        <f t="shared" si="3"/>
        <v>-2</v>
      </c>
      <c r="Y10" s="545">
        <f t="shared" si="4"/>
        <v>33032.86395749997</v>
      </c>
      <c r="Z10" s="92"/>
      <c r="AA10" s="98"/>
    </row>
    <row r="11" spans="2:27" ht="75">
      <c r="B11" s="77" t="s">
        <v>78</v>
      </c>
      <c r="C11" s="49">
        <v>10886569.36</v>
      </c>
      <c r="D11" s="49">
        <v>29917.78</v>
      </c>
      <c r="E11" s="49">
        <v>1046621.69</v>
      </c>
      <c r="F11" s="49">
        <v>2393247.68</v>
      </c>
      <c r="G11" s="49">
        <v>14356356.51</v>
      </c>
      <c r="H11" s="88">
        <v>4</v>
      </c>
      <c r="I11" s="89" t="s">
        <v>20</v>
      </c>
      <c r="J11" s="120">
        <f t="shared" si="0"/>
        <v>3589089.1275</v>
      </c>
      <c r="K11" s="77" t="s">
        <v>252</v>
      </c>
      <c r="L11" s="49">
        <v>2143791.651836</v>
      </c>
      <c r="M11" s="49">
        <v>4241.607375</v>
      </c>
      <c r="N11" s="49">
        <v>195399.17116600004</v>
      </c>
      <c r="O11" s="49">
        <v>477601.54271799995</v>
      </c>
      <c r="P11" s="49">
        <v>2821033.973095</v>
      </c>
      <c r="Q11" s="88">
        <v>8</v>
      </c>
      <c r="R11" s="89" t="s">
        <v>20</v>
      </c>
      <c r="S11" s="105">
        <v>352629.246636875</v>
      </c>
      <c r="T11" s="73">
        <f t="shared" si="1"/>
        <v>-80.34993090948952</v>
      </c>
      <c r="U11" s="73">
        <f t="shared" si="1"/>
        <v>100</v>
      </c>
      <c r="V11" s="73">
        <f t="shared" si="2"/>
        <v>-90.17496545474475</v>
      </c>
      <c r="W11" s="544">
        <f t="shared" si="3"/>
        <v>-11535322.536905</v>
      </c>
      <c r="X11" s="545">
        <f t="shared" si="3"/>
        <v>4</v>
      </c>
      <c r="Y11" s="545">
        <f t="shared" si="4"/>
        <v>-3236459.880863125</v>
      </c>
      <c r="Z11" s="92"/>
      <c r="AA11" s="98"/>
    </row>
    <row r="12" spans="2:27" ht="18.75">
      <c r="B12" s="247"/>
      <c r="C12" s="248"/>
      <c r="D12" s="248"/>
      <c r="E12" s="248"/>
      <c r="F12" s="248"/>
      <c r="G12" s="248"/>
      <c r="H12" s="249"/>
      <c r="I12" s="250"/>
      <c r="J12" s="251"/>
      <c r="K12" s="247"/>
      <c r="L12" s="248"/>
      <c r="M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18.75">
      <c r="B13" s="253" t="s">
        <v>168</v>
      </c>
      <c r="C13" s="253"/>
      <c r="D13" s="254"/>
      <c r="E13" s="255"/>
      <c r="F13" s="256"/>
      <c r="G13" s="257"/>
      <c r="H13" s="253"/>
      <c r="I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18.75">
      <c r="B14" s="253" t="s">
        <v>169</v>
      </c>
      <c r="C14" s="253"/>
      <c r="D14" s="254"/>
      <c r="E14" s="255"/>
      <c r="F14" s="256"/>
      <c r="G14" s="257"/>
      <c r="H14" s="253"/>
      <c r="I14" s="248"/>
      <c r="N14" s="248"/>
      <c r="O14" s="248"/>
      <c r="P14" s="248"/>
      <c r="Q14" s="249"/>
      <c r="R14" s="250"/>
      <c r="S14" s="251"/>
      <c r="T14" s="252"/>
      <c r="U14" s="252"/>
      <c r="V14" s="252"/>
      <c r="W14" s="553"/>
      <c r="X14" s="553"/>
      <c r="Y14" s="553"/>
      <c r="Z14" s="169"/>
      <c r="AA14" s="170"/>
    </row>
    <row r="15" spans="2:27" ht="18.75">
      <c r="B15" s="259" t="s">
        <v>170</v>
      </c>
      <c r="C15" s="260"/>
      <c r="D15" s="260"/>
      <c r="E15" s="260"/>
      <c r="F15" s="260"/>
      <c r="G15" s="260"/>
      <c r="H15" s="248"/>
      <c r="I15" s="248"/>
      <c r="J15" s="248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24" customHeight="1">
      <c r="B16" s="757"/>
      <c r="C16" s="758" t="s">
        <v>141</v>
      </c>
      <c r="D16" s="262"/>
      <c r="E16" s="262"/>
      <c r="F16" s="262"/>
      <c r="G16" s="262"/>
      <c r="H16" s="263"/>
      <c r="I16" s="264"/>
      <c r="J16" s="265"/>
      <c r="K16" s="266"/>
      <c r="L16" s="262"/>
      <c r="M16" s="262"/>
      <c r="N16" s="262"/>
      <c r="O16" s="262"/>
      <c r="P16" s="262"/>
      <c r="Q16" s="263"/>
      <c r="R16" s="264"/>
      <c r="S16" s="265"/>
      <c r="T16" s="267"/>
      <c r="U16" s="267"/>
      <c r="V16" s="267"/>
      <c r="W16" s="553"/>
      <c r="X16" s="553"/>
      <c r="Y16" s="553"/>
      <c r="Z16" s="169"/>
      <c r="AA16" s="170"/>
    </row>
    <row r="17" spans="2:27" ht="18.75">
      <c r="B17" s="757"/>
      <c r="C17" s="758"/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22.5" customHeight="1">
      <c r="B18" s="757"/>
      <c r="C18" s="758" t="s">
        <v>141</v>
      </c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52"/>
      <c r="U18" s="252"/>
      <c r="V18" s="252"/>
      <c r="W18" s="553"/>
      <c r="X18" s="553"/>
      <c r="Y18" s="553"/>
      <c r="Z18" s="169"/>
      <c r="AA18" s="170"/>
    </row>
    <row r="19" spans="2:27" ht="18.75">
      <c r="B19" s="757"/>
      <c r="C19" s="758"/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52"/>
      <c r="U19" s="252"/>
      <c r="V19" s="252"/>
      <c r="W19" s="553"/>
      <c r="X19" s="553"/>
      <c r="Y19" s="553"/>
      <c r="Z19" s="169"/>
      <c r="AA19" s="170"/>
    </row>
    <row r="20" spans="2:27" ht="27.75" customHeight="1">
      <c r="B20" s="757"/>
      <c r="C20" s="758" t="s">
        <v>141</v>
      </c>
      <c r="D20" s="248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52"/>
      <c r="U20" s="252"/>
      <c r="V20" s="252"/>
      <c r="W20" s="553"/>
      <c r="X20" s="553"/>
      <c r="Y20" s="553"/>
      <c r="Z20" s="169"/>
      <c r="AA20" s="170"/>
    </row>
    <row r="21" spans="2:27" ht="18.75">
      <c r="B21" s="757"/>
      <c r="C21" s="758"/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38.25" customHeight="1">
      <c r="B22" s="269"/>
      <c r="C22" s="261" t="s">
        <v>141</v>
      </c>
      <c r="D22" s="262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24" customHeight="1">
      <c r="B23" s="757"/>
      <c r="C23" s="758" t="s">
        <v>141</v>
      </c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18.75">
      <c r="B24" s="757"/>
      <c r="C24" s="758"/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21" customHeight="1">
      <c r="B25" s="757"/>
      <c r="C25" s="758" t="s">
        <v>141</v>
      </c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18.75">
      <c r="B26" s="757"/>
      <c r="C26" s="758"/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27.75" customHeight="1">
      <c r="B27" s="757"/>
      <c r="C27" s="758" t="s">
        <v>141</v>
      </c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28.5" customHeight="1">
      <c r="B29" s="757"/>
      <c r="C29" s="758" t="s">
        <v>141</v>
      </c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18.75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18.75">
      <c r="B31" s="757"/>
      <c r="C31" s="758"/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30" customHeight="1">
      <c r="B32" s="757"/>
      <c r="C32" s="758" t="s">
        <v>141</v>
      </c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18.75">
      <c r="B33" s="757"/>
      <c r="C33" s="758"/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30" customHeight="1">
      <c r="B34" s="757"/>
      <c r="C34" s="758" t="s">
        <v>141</v>
      </c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23.25" customHeight="1">
      <c r="B35" s="757"/>
      <c r="C35" s="758"/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25.5" customHeight="1">
      <c r="B36" s="757"/>
      <c r="C36" s="758" t="s">
        <v>141</v>
      </c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7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25.5" customHeight="1">
      <c r="B38" s="757"/>
      <c r="C38" s="758" t="s">
        <v>141</v>
      </c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7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 t="s">
        <v>141</v>
      </c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59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59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59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60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60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60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9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59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  <row r="52" spans="2:27" ht="18.75">
      <c r="B52" s="496"/>
      <c r="C52" s="261"/>
      <c r="D52" s="248"/>
      <c r="E52" s="248"/>
      <c r="F52" s="248"/>
      <c r="G52" s="248"/>
      <c r="H52" s="249"/>
      <c r="I52" s="250"/>
      <c r="J52" s="251"/>
      <c r="K52" s="247"/>
      <c r="L52" s="248"/>
      <c r="M52" s="248"/>
      <c r="N52" s="248"/>
      <c r="O52" s="248"/>
      <c r="P52" s="248"/>
      <c r="Q52" s="249"/>
      <c r="R52" s="250"/>
      <c r="S52" s="251"/>
      <c r="T52" s="268"/>
      <c r="U52" s="268"/>
      <c r="V52" s="268"/>
      <c r="W52" s="554"/>
      <c r="X52" s="554"/>
      <c r="Y52" s="554"/>
      <c r="Z52" s="169"/>
      <c r="AA52" s="170"/>
    </row>
    <row r="53" spans="2:27" ht="18.75">
      <c r="B53" s="757"/>
      <c r="C53" s="758"/>
      <c r="D53" s="248"/>
      <c r="E53" s="248"/>
      <c r="F53" s="248"/>
      <c r="G53" s="248"/>
      <c r="H53" s="249"/>
      <c r="I53" s="250"/>
      <c r="J53" s="251"/>
      <c r="K53" s="247"/>
      <c r="L53" s="248"/>
      <c r="M53" s="248"/>
      <c r="N53" s="248"/>
      <c r="O53" s="248"/>
      <c r="P53" s="248"/>
      <c r="Q53" s="249"/>
      <c r="R53" s="250"/>
      <c r="S53" s="251"/>
      <c r="T53" s="268"/>
      <c r="U53" s="268"/>
      <c r="V53" s="268"/>
      <c r="W53" s="554"/>
      <c r="X53" s="554"/>
      <c r="Y53" s="554"/>
      <c r="Z53" s="169"/>
      <c r="AA53" s="170"/>
    </row>
    <row r="54" spans="2:27" ht="18.75">
      <c r="B54" s="757"/>
      <c r="C54" s="758"/>
      <c r="D54" s="248"/>
      <c r="E54" s="248"/>
      <c r="F54" s="248"/>
      <c r="G54" s="248"/>
      <c r="H54" s="249"/>
      <c r="I54" s="250"/>
      <c r="J54" s="251"/>
      <c r="K54" s="247"/>
      <c r="L54" s="248"/>
      <c r="M54" s="248"/>
      <c r="N54" s="248"/>
      <c r="O54" s="248"/>
      <c r="P54" s="248"/>
      <c r="Q54" s="249"/>
      <c r="R54" s="250"/>
      <c r="S54" s="251"/>
      <c r="T54" s="268"/>
      <c r="U54" s="268"/>
      <c r="V54" s="268"/>
      <c r="W54" s="554"/>
      <c r="X54" s="554"/>
      <c r="Y54" s="554"/>
      <c r="Z54" s="169"/>
      <c r="AA54" s="170"/>
    </row>
  </sheetData>
  <sheetProtection/>
  <mergeCells count="32">
    <mergeCell ref="T1:V1"/>
    <mergeCell ref="T2:V2"/>
    <mergeCell ref="B16:B17"/>
    <mergeCell ref="C16:C17"/>
    <mergeCell ref="B18:B19"/>
    <mergeCell ref="C18:C19"/>
    <mergeCell ref="B20:B21"/>
    <mergeCell ref="C20:C21"/>
    <mergeCell ref="B23:B24"/>
    <mergeCell ref="C23:C24"/>
    <mergeCell ref="B25:B26"/>
    <mergeCell ref="C25:C26"/>
    <mergeCell ref="B27:B28"/>
    <mergeCell ref="C27:C28"/>
    <mergeCell ref="B29:B31"/>
    <mergeCell ref="C29:C31"/>
    <mergeCell ref="B32:B33"/>
    <mergeCell ref="C32:C33"/>
    <mergeCell ref="B34:B35"/>
    <mergeCell ref="C34:C35"/>
    <mergeCell ref="B36:B37"/>
    <mergeCell ref="C36:C37"/>
    <mergeCell ref="B38:B39"/>
    <mergeCell ref="C38:C39"/>
    <mergeCell ref="B53:B54"/>
    <mergeCell ref="C53:C54"/>
    <mergeCell ref="B40:B46"/>
    <mergeCell ref="C40:C46"/>
    <mergeCell ref="B47:B49"/>
    <mergeCell ref="C47:C49"/>
    <mergeCell ref="B50:B51"/>
    <mergeCell ref="C50:C5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AE58"/>
  <sheetViews>
    <sheetView zoomScalePageLayoutView="0" workbookViewId="0" topLeftCell="A10">
      <selection activeCell="A16" sqref="A16:IV73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30" customHeight="1">
      <c r="B4" s="35" t="s">
        <v>16</v>
      </c>
      <c r="C4" s="36"/>
      <c r="D4" s="36"/>
      <c r="E4" s="36"/>
      <c r="F4" s="36"/>
      <c r="G4" s="36"/>
      <c r="H4" s="37"/>
      <c r="I4" s="38"/>
      <c r="J4" s="39"/>
      <c r="K4" s="35" t="s">
        <v>16</v>
      </c>
      <c r="L4" s="36"/>
      <c r="M4" s="36"/>
      <c r="N4" s="36"/>
      <c r="O4" s="36"/>
      <c r="P4" s="36"/>
      <c r="Q4" s="37"/>
      <c r="R4" s="38"/>
      <c r="S4" s="39"/>
      <c r="T4" s="40"/>
      <c r="U4" s="40"/>
      <c r="V4" s="41"/>
      <c r="W4" s="536"/>
      <c r="X4" s="537"/>
      <c r="Y4" s="537"/>
      <c r="Z4" s="33"/>
      <c r="AA4" s="34"/>
    </row>
    <row r="5" spans="2:27" ht="18.75">
      <c r="B5" s="500" t="s">
        <v>223</v>
      </c>
      <c r="C5" s="109">
        <f>SUM(C6:C11)</f>
        <v>65994681.55000001</v>
      </c>
      <c r="D5" s="109">
        <f>SUM(D6:D11)</f>
        <v>50523.780000000006</v>
      </c>
      <c r="E5" s="109">
        <f>SUM(E6:E11)</f>
        <v>2266757.36</v>
      </c>
      <c r="F5" s="109">
        <f>SUM(F6:F11)</f>
        <v>1874104.49</v>
      </c>
      <c r="G5" s="109">
        <f>SUM(G6:G11)</f>
        <v>70186067.16000001</v>
      </c>
      <c r="H5" s="45"/>
      <c r="I5" s="43"/>
      <c r="J5" s="43"/>
      <c r="K5" s="500" t="s">
        <v>157</v>
      </c>
      <c r="L5" s="100">
        <f>SUM(L6:L15)</f>
        <v>58848108.44</v>
      </c>
      <c r="M5" s="100">
        <f>SUM(M6:M15)</f>
        <v>56138.76000000001</v>
      </c>
      <c r="N5" s="100">
        <f>SUM(N6:N15)</f>
        <v>2244744.58</v>
      </c>
      <c r="O5" s="100">
        <f>SUM(O6:O15)</f>
        <v>2539417.15</v>
      </c>
      <c r="P5" s="100">
        <f>SUM(P6:P15)</f>
        <v>63688408.92999999</v>
      </c>
      <c r="Q5" s="45"/>
      <c r="R5" s="43"/>
      <c r="S5" s="43"/>
      <c r="T5" s="73"/>
      <c r="U5" s="15"/>
      <c r="V5" s="15"/>
      <c r="W5" s="544"/>
      <c r="X5" s="545"/>
      <c r="Y5" s="545"/>
      <c r="Z5" s="92"/>
      <c r="AA5" s="98"/>
    </row>
    <row r="6" spans="2:27" ht="75">
      <c r="B6" s="112" t="s">
        <v>79</v>
      </c>
      <c r="C6" s="49">
        <v>15132580.48</v>
      </c>
      <c r="D6" s="49">
        <v>11585.1</v>
      </c>
      <c r="E6" s="49">
        <v>519767.46</v>
      </c>
      <c r="F6" s="49">
        <v>429732.16</v>
      </c>
      <c r="G6" s="49">
        <v>16093665.2</v>
      </c>
      <c r="H6" s="107">
        <v>75637</v>
      </c>
      <c r="I6" s="111" t="s">
        <v>21</v>
      </c>
      <c r="J6" s="106">
        <f aca="true" t="shared" si="0" ref="J6:J11">G6/H6</f>
        <v>212.77503338313258</v>
      </c>
      <c r="K6" s="112" t="s">
        <v>121</v>
      </c>
      <c r="L6" s="49">
        <v>11481265.956644</v>
      </c>
      <c r="M6" s="49">
        <v>10952.672076</v>
      </c>
      <c r="N6" s="49">
        <v>437949.667558</v>
      </c>
      <c r="O6" s="49">
        <v>495440.28596500005</v>
      </c>
      <c r="P6" s="49">
        <v>12425608.582243</v>
      </c>
      <c r="Q6" s="107">
        <v>74965</v>
      </c>
      <c r="R6" s="111" t="s">
        <v>21</v>
      </c>
      <c r="S6" s="105">
        <v>165.75213209154938</v>
      </c>
      <c r="T6" s="73">
        <f aca="true" t="shared" si="1" ref="T6:U11">W6*100/G6</f>
        <v>-22.791928203881113</v>
      </c>
      <c r="U6" s="15">
        <f t="shared" si="1"/>
        <v>-0.8884540634874466</v>
      </c>
      <c r="V6" s="15">
        <f aca="true" t="shared" si="2" ref="V6:V11">Y6*100/J6</f>
        <v>-22.09982089717809</v>
      </c>
      <c r="W6" s="544">
        <f>P6-G6</f>
        <v>-3668056.617757</v>
      </c>
      <c r="X6" s="545">
        <f>Q6-H6</f>
        <v>-672</v>
      </c>
      <c r="Y6" s="545">
        <f>S6-J6</f>
        <v>-47.022901291583196</v>
      </c>
      <c r="Z6" s="92"/>
      <c r="AA6" s="98"/>
    </row>
    <row r="7" spans="2:31" ht="37.5">
      <c r="B7" s="112" t="s">
        <v>80</v>
      </c>
      <c r="C7" s="113">
        <v>17547985.82</v>
      </c>
      <c r="D7" s="113">
        <v>13434.27</v>
      </c>
      <c r="E7" s="113">
        <v>602730.78</v>
      </c>
      <c r="F7" s="113">
        <v>498324.38</v>
      </c>
      <c r="G7" s="113">
        <v>18662475.26</v>
      </c>
      <c r="H7" s="75">
        <v>971</v>
      </c>
      <c r="I7" s="80" t="s">
        <v>4</v>
      </c>
      <c r="J7" s="106">
        <f t="shared" si="0"/>
        <v>19219.85093717817</v>
      </c>
      <c r="K7" s="112" t="s">
        <v>122</v>
      </c>
      <c r="L7" s="593">
        <v>14023504.241251998</v>
      </c>
      <c r="M7" s="113">
        <v>13377.866508</v>
      </c>
      <c r="N7" s="113">
        <v>534922.6334139999</v>
      </c>
      <c r="O7" s="113">
        <v>605143.106845</v>
      </c>
      <c r="P7" s="113">
        <v>15176947.848018998</v>
      </c>
      <c r="Q7" s="75">
        <v>1035</v>
      </c>
      <c r="R7" s="80" t="s">
        <v>4</v>
      </c>
      <c r="S7" s="56">
        <v>14663.717727554587</v>
      </c>
      <c r="T7" s="73">
        <f t="shared" si="1"/>
        <v>-18.676661929469066</v>
      </c>
      <c r="U7" s="15">
        <f t="shared" si="1"/>
        <v>6.59114315139032</v>
      </c>
      <c r="V7" s="15">
        <f t="shared" si="2"/>
        <v>-23.705351433347314</v>
      </c>
      <c r="W7" s="544">
        <f aca="true" t="shared" si="3" ref="W7:X15">P7-G7</f>
        <v>-3485527.4119810034</v>
      </c>
      <c r="X7" s="545">
        <f t="shared" si="3"/>
        <v>64</v>
      </c>
      <c r="Y7" s="545">
        <f aca="true" t="shared" si="4" ref="Y7:Y15">S7-J7</f>
        <v>-4556.133209623582</v>
      </c>
      <c r="Z7" s="22"/>
      <c r="AA7" s="114"/>
      <c r="AB7" s="115"/>
      <c r="AC7" s="115"/>
      <c r="AD7" s="115"/>
      <c r="AE7" s="115"/>
    </row>
    <row r="8" spans="2:27" ht="56.25">
      <c r="B8" s="112" t="s">
        <v>81</v>
      </c>
      <c r="C8" s="49">
        <v>14565026.22</v>
      </c>
      <c r="D8" s="49">
        <v>11150.6</v>
      </c>
      <c r="E8" s="49">
        <v>500273.35</v>
      </c>
      <c r="F8" s="49">
        <v>413614.86</v>
      </c>
      <c r="G8" s="49">
        <v>15490065.02</v>
      </c>
      <c r="H8" s="116">
        <v>452556</v>
      </c>
      <c r="I8" s="117" t="s">
        <v>17</v>
      </c>
      <c r="J8" s="106">
        <f t="shared" si="0"/>
        <v>34.2279519440688</v>
      </c>
      <c r="K8" s="112" t="s">
        <v>123</v>
      </c>
      <c r="L8" s="592">
        <v>5060937.325839999</v>
      </c>
      <c r="M8" s="49">
        <v>4827.93336</v>
      </c>
      <c r="N8" s="49">
        <v>193048.03388</v>
      </c>
      <c r="O8" s="49">
        <v>218389.8749</v>
      </c>
      <c r="P8" s="49">
        <v>5477203.167979999</v>
      </c>
      <c r="Q8" s="116">
        <v>662552</v>
      </c>
      <c r="R8" s="117" t="s">
        <v>17</v>
      </c>
      <c r="S8" s="49">
        <v>8.266827611991209</v>
      </c>
      <c r="T8" s="73">
        <f t="shared" si="1"/>
        <v>-64.64054114099515</v>
      </c>
      <c r="U8" s="15">
        <f t="shared" si="1"/>
        <v>46.40221320676336</v>
      </c>
      <c r="V8" s="15">
        <f t="shared" si="2"/>
        <v>-75.8477292900847</v>
      </c>
      <c r="W8" s="544">
        <f t="shared" si="3"/>
        <v>-10012861.85202</v>
      </c>
      <c r="X8" s="545">
        <f t="shared" si="3"/>
        <v>209996</v>
      </c>
      <c r="Y8" s="545">
        <f t="shared" si="4"/>
        <v>-25.96112433207759</v>
      </c>
      <c r="Z8" s="22"/>
      <c r="AA8" s="23"/>
    </row>
    <row r="9" spans="2:27" ht="56.25">
      <c r="B9" s="723" t="s">
        <v>82</v>
      </c>
      <c r="C9" s="724">
        <v>12954755.99</v>
      </c>
      <c r="D9" s="724">
        <v>9917.82</v>
      </c>
      <c r="E9" s="724">
        <v>444964.47</v>
      </c>
      <c r="F9" s="724">
        <v>367886.71</v>
      </c>
      <c r="G9" s="724">
        <v>13777524.98</v>
      </c>
      <c r="H9" s="725">
        <v>81</v>
      </c>
      <c r="I9" s="726" t="s">
        <v>83</v>
      </c>
      <c r="J9" s="727">
        <f t="shared" si="0"/>
        <v>170092.9009876543</v>
      </c>
      <c r="K9" s="723"/>
      <c r="L9" s="724"/>
      <c r="M9" s="724"/>
      <c r="N9" s="724"/>
      <c r="O9" s="724"/>
      <c r="P9" s="724"/>
      <c r="Q9" s="725"/>
      <c r="R9" s="726"/>
      <c r="S9" s="724"/>
      <c r="T9" s="728">
        <f t="shared" si="1"/>
        <v>-100</v>
      </c>
      <c r="U9" s="729">
        <f t="shared" si="1"/>
        <v>-100</v>
      </c>
      <c r="V9" s="729">
        <f t="shared" si="2"/>
        <v>-100.00000000000001</v>
      </c>
      <c r="W9" s="544">
        <f t="shared" si="3"/>
        <v>-13777524.98</v>
      </c>
      <c r="X9" s="545">
        <f t="shared" si="3"/>
        <v>-81</v>
      </c>
      <c r="Y9" s="545">
        <f t="shared" si="4"/>
        <v>-170092.9009876543</v>
      </c>
      <c r="Z9" s="65"/>
      <c r="AA9" s="66"/>
    </row>
    <row r="10" spans="2:27" ht="37.5">
      <c r="B10" s="74" t="s">
        <v>84</v>
      </c>
      <c r="C10" s="153">
        <v>3623108.02</v>
      </c>
      <c r="D10" s="153">
        <v>2773.76</v>
      </c>
      <c r="E10" s="153">
        <v>124444.98</v>
      </c>
      <c r="F10" s="153">
        <v>102888.34</v>
      </c>
      <c r="G10" s="153">
        <v>3853215.09</v>
      </c>
      <c r="H10" s="716">
        <v>87924</v>
      </c>
      <c r="I10" s="717" t="s">
        <v>17</v>
      </c>
      <c r="J10" s="718">
        <f t="shared" si="0"/>
        <v>43.82438344479323</v>
      </c>
      <c r="K10" s="719"/>
      <c r="L10" s="720"/>
      <c r="M10" s="720"/>
      <c r="N10" s="720"/>
      <c r="O10" s="720"/>
      <c r="P10" s="720"/>
      <c r="Q10" s="721"/>
      <c r="R10" s="722"/>
      <c r="S10" s="720"/>
      <c r="T10" s="156">
        <f t="shared" si="1"/>
        <v>-100</v>
      </c>
      <c r="U10" s="11">
        <f t="shared" si="1"/>
        <v>-100</v>
      </c>
      <c r="V10" s="11">
        <f t="shared" si="2"/>
        <v>-100</v>
      </c>
      <c r="W10" s="544">
        <f t="shared" si="3"/>
        <v>-3853215.09</v>
      </c>
      <c r="X10" s="545">
        <f t="shared" si="3"/>
        <v>-87924</v>
      </c>
      <c r="Y10" s="545">
        <f t="shared" si="4"/>
        <v>-43.82438344479323</v>
      </c>
      <c r="Z10" s="65"/>
      <c r="AA10" s="66"/>
    </row>
    <row r="11" spans="2:27" ht="56.25">
      <c r="B11" s="110" t="s">
        <v>85</v>
      </c>
      <c r="C11" s="49">
        <v>2171225.02</v>
      </c>
      <c r="D11" s="49">
        <v>1662.23</v>
      </c>
      <c r="E11" s="49">
        <v>74576.32</v>
      </c>
      <c r="F11" s="49">
        <v>61658.04</v>
      </c>
      <c r="G11" s="49">
        <v>2309121.61</v>
      </c>
      <c r="H11" s="107">
        <v>2</v>
      </c>
      <c r="I11" s="111" t="s">
        <v>20</v>
      </c>
      <c r="J11" s="106">
        <f t="shared" si="0"/>
        <v>1154560.805</v>
      </c>
      <c r="K11" s="556"/>
      <c r="L11" s="523"/>
      <c r="M11" s="523"/>
      <c r="N11" s="523"/>
      <c r="O11" s="523"/>
      <c r="P11" s="523"/>
      <c r="Q11" s="557"/>
      <c r="R11" s="558"/>
      <c r="S11" s="560"/>
      <c r="T11" s="73">
        <f t="shared" si="1"/>
        <v>-100</v>
      </c>
      <c r="U11" s="15">
        <f t="shared" si="1"/>
        <v>-100</v>
      </c>
      <c r="V11" s="15">
        <f t="shared" si="2"/>
        <v>-100</v>
      </c>
      <c r="W11" s="544">
        <f t="shared" si="3"/>
        <v>-2309121.61</v>
      </c>
      <c r="X11" s="545">
        <f t="shared" si="3"/>
        <v>-2</v>
      </c>
      <c r="Y11" s="545">
        <f t="shared" si="4"/>
        <v>-1154560.805</v>
      </c>
      <c r="Z11" s="92"/>
      <c r="AA11" s="98"/>
    </row>
    <row r="12" spans="2:27" ht="56.25">
      <c r="B12" s="556"/>
      <c r="C12" s="523"/>
      <c r="D12" s="523"/>
      <c r="E12" s="523"/>
      <c r="F12" s="523"/>
      <c r="G12" s="523"/>
      <c r="H12" s="557"/>
      <c r="I12" s="558"/>
      <c r="J12" s="559"/>
      <c r="K12" s="110" t="s">
        <v>124</v>
      </c>
      <c r="L12" s="49">
        <v>5472874.08492</v>
      </c>
      <c r="M12" s="49">
        <v>5220.904680000001</v>
      </c>
      <c r="N12" s="49">
        <v>208761.24594</v>
      </c>
      <c r="O12" s="49">
        <v>236165.79495</v>
      </c>
      <c r="P12" s="49">
        <v>5923022.03049</v>
      </c>
      <c r="Q12" s="107">
        <v>32104</v>
      </c>
      <c r="R12" s="111" t="s">
        <v>17</v>
      </c>
      <c r="S12" s="105">
        <v>184.4948302544854</v>
      </c>
      <c r="T12" s="73">
        <v>100</v>
      </c>
      <c r="U12" s="15">
        <v>100</v>
      </c>
      <c r="V12" s="15">
        <v>100</v>
      </c>
      <c r="W12" s="544"/>
      <c r="X12" s="545"/>
      <c r="Y12" s="545"/>
      <c r="Z12" s="92"/>
      <c r="AA12" s="98"/>
    </row>
    <row r="13" spans="2:27" ht="56.25">
      <c r="B13" s="556"/>
      <c r="C13" s="523"/>
      <c r="D13" s="523"/>
      <c r="E13" s="523"/>
      <c r="F13" s="523"/>
      <c r="G13" s="523"/>
      <c r="H13" s="557"/>
      <c r="I13" s="558"/>
      <c r="J13" s="559"/>
      <c r="K13" s="110" t="s">
        <v>125</v>
      </c>
      <c r="L13" s="592">
        <v>5466989.274075999</v>
      </c>
      <c r="M13" s="49">
        <v>5215.290804</v>
      </c>
      <c r="N13" s="49">
        <v>208536.77148199998</v>
      </c>
      <c r="O13" s="49">
        <v>235911.85323499996</v>
      </c>
      <c r="P13" s="49">
        <v>5916653.1895969985</v>
      </c>
      <c r="Q13" s="107">
        <v>23098</v>
      </c>
      <c r="R13" s="111" t="s">
        <v>17</v>
      </c>
      <c r="S13" s="105">
        <v>256.1543505756775</v>
      </c>
      <c r="T13" s="73">
        <v>100</v>
      </c>
      <c r="U13" s="15">
        <v>100</v>
      </c>
      <c r="V13" s="15">
        <v>100</v>
      </c>
      <c r="W13" s="544">
        <f t="shared" si="3"/>
        <v>5916653.1895969985</v>
      </c>
      <c r="X13" s="545">
        <f t="shared" si="3"/>
        <v>23098</v>
      </c>
      <c r="Y13" s="545">
        <f t="shared" si="4"/>
        <v>256.1543505756775</v>
      </c>
      <c r="Z13" s="92"/>
      <c r="AA13" s="98"/>
    </row>
    <row r="14" spans="2:27" ht="56.25">
      <c r="B14" s="556"/>
      <c r="C14" s="523"/>
      <c r="D14" s="523"/>
      <c r="E14" s="523"/>
      <c r="F14" s="523"/>
      <c r="G14" s="523"/>
      <c r="H14" s="557"/>
      <c r="I14" s="558"/>
      <c r="J14" s="559"/>
      <c r="K14" s="110" t="s">
        <v>126</v>
      </c>
      <c r="L14" s="592">
        <v>11151716.549379999</v>
      </c>
      <c r="M14" s="49">
        <v>10638.295020000001</v>
      </c>
      <c r="N14" s="49">
        <v>425379.09791</v>
      </c>
      <c r="O14" s="49">
        <v>481219.549925</v>
      </c>
      <c r="P14" s="49">
        <v>12068953.492234997</v>
      </c>
      <c r="Q14" s="107">
        <v>81</v>
      </c>
      <c r="R14" s="111" t="s">
        <v>17</v>
      </c>
      <c r="S14" s="105">
        <v>148999.4258300617</v>
      </c>
      <c r="T14" s="73">
        <v>100</v>
      </c>
      <c r="U14" s="15">
        <v>100</v>
      </c>
      <c r="V14" s="15">
        <v>100</v>
      </c>
      <c r="W14" s="544">
        <f t="shared" si="3"/>
        <v>12068953.492234997</v>
      </c>
      <c r="X14" s="545">
        <f t="shared" si="3"/>
        <v>81</v>
      </c>
      <c r="Y14" s="545">
        <f t="shared" si="4"/>
        <v>148999.4258300617</v>
      </c>
      <c r="Z14" s="92"/>
      <c r="AA14" s="98"/>
    </row>
    <row r="15" spans="2:27" ht="37.5">
      <c r="B15" s="556"/>
      <c r="C15" s="523"/>
      <c r="D15" s="523"/>
      <c r="E15" s="523"/>
      <c r="F15" s="523"/>
      <c r="G15" s="523"/>
      <c r="H15" s="557"/>
      <c r="I15" s="558"/>
      <c r="J15" s="559"/>
      <c r="K15" s="110" t="s">
        <v>35</v>
      </c>
      <c r="L15" s="592">
        <v>6190821.007888</v>
      </c>
      <c r="M15" s="49">
        <v>5905.797552</v>
      </c>
      <c r="N15" s="49">
        <v>236147.129816</v>
      </c>
      <c r="O15" s="49">
        <v>267146.68418</v>
      </c>
      <c r="P15" s="49">
        <v>6700020.6194360005</v>
      </c>
      <c r="Q15" s="107">
        <v>72</v>
      </c>
      <c r="R15" s="111" t="s">
        <v>33</v>
      </c>
      <c r="S15" s="105">
        <v>93055.84193661112</v>
      </c>
      <c r="T15" s="73">
        <v>100</v>
      </c>
      <c r="U15" s="15">
        <v>100</v>
      </c>
      <c r="V15" s="15">
        <v>100</v>
      </c>
      <c r="W15" s="544">
        <f t="shared" si="3"/>
        <v>6700020.6194360005</v>
      </c>
      <c r="X15" s="545">
        <f t="shared" si="3"/>
        <v>72</v>
      </c>
      <c r="Y15" s="545">
        <f t="shared" si="4"/>
        <v>93055.84193661112</v>
      </c>
      <c r="Z15" s="92"/>
      <c r="AA15" s="98"/>
    </row>
    <row r="16" spans="2:27" ht="18.75">
      <c r="B16" s="247"/>
      <c r="C16" s="248"/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18.75">
      <c r="B17" s="253" t="s">
        <v>168</v>
      </c>
      <c r="C17" s="253"/>
      <c r="D17" s="254"/>
      <c r="E17" s="255"/>
      <c r="F17" s="256"/>
      <c r="G17" s="257"/>
      <c r="H17" s="253"/>
      <c r="I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18.75">
      <c r="B18" s="253" t="s">
        <v>169</v>
      </c>
      <c r="C18" s="253"/>
      <c r="D18" s="254"/>
      <c r="E18" s="255"/>
      <c r="F18" s="256"/>
      <c r="G18" s="257"/>
      <c r="H18" s="253"/>
      <c r="I18" s="248"/>
      <c r="N18" s="248"/>
      <c r="O18" s="248"/>
      <c r="P18" s="248"/>
      <c r="Q18" s="249"/>
      <c r="R18" s="250"/>
      <c r="S18" s="251"/>
      <c r="T18" s="252"/>
      <c r="U18" s="252"/>
      <c r="V18" s="252"/>
      <c r="W18" s="553"/>
      <c r="X18" s="553"/>
      <c r="Y18" s="553"/>
      <c r="Z18" s="169"/>
      <c r="AA18" s="170"/>
    </row>
    <row r="19" spans="2:27" ht="18.75">
      <c r="B19" s="259" t="s">
        <v>170</v>
      </c>
      <c r="C19" s="260"/>
      <c r="D19" s="260"/>
      <c r="E19" s="260"/>
      <c r="F19" s="260"/>
      <c r="G19" s="260"/>
      <c r="H19" s="248"/>
      <c r="I19" s="248"/>
      <c r="J19" s="248"/>
      <c r="K19" s="247"/>
      <c r="L19" s="248"/>
      <c r="M19" s="248"/>
      <c r="N19" s="248"/>
      <c r="O19" s="248"/>
      <c r="P19" s="248"/>
      <c r="Q19" s="249"/>
      <c r="R19" s="250"/>
      <c r="S19" s="251"/>
      <c r="T19" s="252"/>
      <c r="U19" s="252"/>
      <c r="V19" s="252"/>
      <c r="W19" s="553"/>
      <c r="X19" s="553"/>
      <c r="Y19" s="553"/>
      <c r="Z19" s="169"/>
      <c r="AA19" s="170"/>
    </row>
    <row r="20" spans="2:27" ht="24" customHeight="1">
      <c r="B20" s="757"/>
      <c r="C20" s="758" t="s">
        <v>141</v>
      </c>
      <c r="D20" s="262"/>
      <c r="E20" s="262"/>
      <c r="F20" s="262"/>
      <c r="G20" s="262"/>
      <c r="H20" s="263"/>
      <c r="I20" s="264"/>
      <c r="J20" s="265"/>
      <c r="K20" s="266"/>
      <c r="L20" s="262"/>
      <c r="M20" s="262"/>
      <c r="N20" s="262"/>
      <c r="O20" s="262"/>
      <c r="P20" s="262"/>
      <c r="Q20" s="263"/>
      <c r="R20" s="264"/>
      <c r="S20" s="265"/>
      <c r="T20" s="267"/>
      <c r="U20" s="267"/>
      <c r="V20" s="267"/>
      <c r="W20" s="553"/>
      <c r="X20" s="553"/>
      <c r="Y20" s="553"/>
      <c r="Z20" s="169"/>
      <c r="AA20" s="170"/>
    </row>
    <row r="21" spans="2:27" ht="18.75">
      <c r="B21" s="757"/>
      <c r="C21" s="758"/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52"/>
      <c r="U21" s="252"/>
      <c r="V21" s="252"/>
      <c r="W21" s="553"/>
      <c r="X21" s="553"/>
      <c r="Y21" s="553"/>
      <c r="Z21" s="169"/>
      <c r="AA21" s="170"/>
    </row>
    <row r="22" spans="2:27" ht="22.5" customHeight="1">
      <c r="B22" s="757"/>
      <c r="C22" s="758" t="s">
        <v>141</v>
      </c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52"/>
      <c r="U22" s="252"/>
      <c r="V22" s="252"/>
      <c r="W22" s="553"/>
      <c r="X22" s="553"/>
      <c r="Y22" s="553"/>
      <c r="Z22" s="169"/>
      <c r="AA22" s="170"/>
    </row>
    <row r="23" spans="2:27" ht="18.75">
      <c r="B23" s="757"/>
      <c r="C23" s="758"/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52"/>
      <c r="U23" s="252"/>
      <c r="V23" s="252"/>
      <c r="W23" s="553"/>
      <c r="X23" s="553"/>
      <c r="Y23" s="553"/>
      <c r="Z23" s="169"/>
      <c r="AA23" s="170"/>
    </row>
    <row r="24" spans="2:27" ht="27.75" customHeight="1">
      <c r="B24" s="757"/>
      <c r="C24" s="758" t="s">
        <v>141</v>
      </c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52"/>
      <c r="U24" s="252"/>
      <c r="V24" s="252"/>
      <c r="W24" s="553"/>
      <c r="X24" s="553"/>
      <c r="Y24" s="553"/>
      <c r="Z24" s="169"/>
      <c r="AA24" s="170"/>
    </row>
    <row r="25" spans="2:27" ht="18.75">
      <c r="B25" s="757"/>
      <c r="C25" s="758"/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38.25" customHeight="1">
      <c r="B26" s="269"/>
      <c r="C26" s="261" t="s">
        <v>141</v>
      </c>
      <c r="D26" s="262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24" customHeight="1">
      <c r="B27" s="757"/>
      <c r="C27" s="758" t="s">
        <v>141</v>
      </c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21" customHeight="1">
      <c r="B29" s="757"/>
      <c r="C29" s="758" t="s">
        <v>141</v>
      </c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18.75">
      <c r="B30" s="757"/>
      <c r="C30" s="758"/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27.75" customHeight="1">
      <c r="B31" s="757"/>
      <c r="C31" s="758" t="s">
        <v>141</v>
      </c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18.75">
      <c r="B32" s="757"/>
      <c r="C32" s="758"/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28.5" customHeight="1">
      <c r="B33" s="757"/>
      <c r="C33" s="758" t="s">
        <v>141</v>
      </c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18.75">
      <c r="B34" s="757"/>
      <c r="C34" s="758"/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18.75">
      <c r="B35" s="757"/>
      <c r="C35" s="758"/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30" customHeight="1">
      <c r="B36" s="757"/>
      <c r="C36" s="758" t="s">
        <v>141</v>
      </c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7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30" customHeight="1">
      <c r="B38" s="757"/>
      <c r="C38" s="758" t="s">
        <v>141</v>
      </c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23.25" customHeight="1">
      <c r="B39" s="757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25.5" customHeight="1">
      <c r="B40" s="757"/>
      <c r="C40" s="758" t="s">
        <v>141</v>
      </c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7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25.5" customHeight="1">
      <c r="B42" s="757"/>
      <c r="C42" s="758" t="s">
        <v>141</v>
      </c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7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59"/>
      <c r="C44" s="758" t="s">
        <v>141</v>
      </c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59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59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59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59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9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759"/>
      <c r="C50" s="758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60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  <row r="52" spans="2:27" ht="18.75">
      <c r="B52" s="760"/>
      <c r="C52" s="758"/>
      <c r="D52" s="248"/>
      <c r="E52" s="248"/>
      <c r="F52" s="248"/>
      <c r="G52" s="248"/>
      <c r="H52" s="249"/>
      <c r="I52" s="250"/>
      <c r="J52" s="251"/>
      <c r="K52" s="247"/>
      <c r="L52" s="248"/>
      <c r="M52" s="248"/>
      <c r="N52" s="248"/>
      <c r="O52" s="248"/>
      <c r="P52" s="248"/>
      <c r="Q52" s="249"/>
      <c r="R52" s="250"/>
      <c r="S52" s="251"/>
      <c r="T52" s="268"/>
      <c r="U52" s="268"/>
      <c r="V52" s="268"/>
      <c r="W52" s="554"/>
      <c r="X52" s="554"/>
      <c r="Y52" s="554"/>
      <c r="Z52" s="169"/>
      <c r="AA52" s="170"/>
    </row>
    <row r="53" spans="2:27" ht="18.75">
      <c r="B53" s="760"/>
      <c r="C53" s="758"/>
      <c r="D53" s="248"/>
      <c r="E53" s="248"/>
      <c r="F53" s="248"/>
      <c r="G53" s="248"/>
      <c r="H53" s="249"/>
      <c r="I53" s="250"/>
      <c r="J53" s="251"/>
      <c r="K53" s="247"/>
      <c r="L53" s="248"/>
      <c r="M53" s="248"/>
      <c r="N53" s="248"/>
      <c r="O53" s="248"/>
      <c r="P53" s="248"/>
      <c r="Q53" s="249"/>
      <c r="R53" s="250"/>
      <c r="S53" s="251"/>
      <c r="T53" s="268"/>
      <c r="U53" s="268"/>
      <c r="V53" s="268"/>
      <c r="W53" s="554"/>
      <c r="X53" s="554"/>
      <c r="Y53" s="554"/>
      <c r="Z53" s="169"/>
      <c r="AA53" s="170"/>
    </row>
    <row r="54" spans="2:27" ht="18.75">
      <c r="B54" s="759"/>
      <c r="C54" s="758"/>
      <c r="D54" s="248"/>
      <c r="E54" s="248"/>
      <c r="F54" s="248"/>
      <c r="G54" s="248"/>
      <c r="H54" s="249"/>
      <c r="I54" s="250"/>
      <c r="J54" s="251"/>
      <c r="K54" s="247"/>
      <c r="L54" s="248"/>
      <c r="M54" s="248"/>
      <c r="N54" s="248"/>
      <c r="O54" s="248"/>
      <c r="P54" s="248"/>
      <c r="Q54" s="249"/>
      <c r="R54" s="250"/>
      <c r="S54" s="251"/>
      <c r="T54" s="268"/>
      <c r="U54" s="268"/>
      <c r="V54" s="268"/>
      <c r="W54" s="554"/>
      <c r="X54" s="554"/>
      <c r="Y54" s="554"/>
      <c r="Z54" s="169"/>
      <c r="AA54" s="170"/>
    </row>
    <row r="55" spans="2:27" ht="18.75">
      <c r="B55" s="759"/>
      <c r="C55" s="758"/>
      <c r="D55" s="248"/>
      <c r="E55" s="248"/>
      <c r="F55" s="248"/>
      <c r="G55" s="248"/>
      <c r="H55" s="249"/>
      <c r="I55" s="250"/>
      <c r="J55" s="251"/>
      <c r="K55" s="247"/>
      <c r="L55" s="248"/>
      <c r="M55" s="248"/>
      <c r="N55" s="248"/>
      <c r="O55" s="248"/>
      <c r="P55" s="248"/>
      <c r="Q55" s="249"/>
      <c r="R55" s="250"/>
      <c r="S55" s="251"/>
      <c r="T55" s="268"/>
      <c r="U55" s="268"/>
      <c r="V55" s="268"/>
      <c r="W55" s="554"/>
      <c r="X55" s="554"/>
      <c r="Y55" s="554"/>
      <c r="Z55" s="169"/>
      <c r="AA55" s="170"/>
    </row>
    <row r="56" spans="2:27" ht="18.75">
      <c r="B56" s="496"/>
      <c r="C56" s="261"/>
      <c r="D56" s="248"/>
      <c r="E56" s="248"/>
      <c r="F56" s="248"/>
      <c r="G56" s="248"/>
      <c r="H56" s="249"/>
      <c r="I56" s="250"/>
      <c r="J56" s="251"/>
      <c r="K56" s="247"/>
      <c r="L56" s="248"/>
      <c r="M56" s="248"/>
      <c r="N56" s="248"/>
      <c r="O56" s="248"/>
      <c r="P56" s="248"/>
      <c r="Q56" s="249"/>
      <c r="R56" s="250"/>
      <c r="S56" s="251"/>
      <c r="T56" s="268"/>
      <c r="U56" s="268"/>
      <c r="V56" s="268"/>
      <c r="W56" s="554"/>
      <c r="X56" s="554"/>
      <c r="Y56" s="554"/>
      <c r="Z56" s="169"/>
      <c r="AA56" s="170"/>
    </row>
    <row r="57" spans="2:27" ht="18.75">
      <c r="B57" s="757"/>
      <c r="C57" s="758"/>
      <c r="D57" s="248"/>
      <c r="E57" s="248"/>
      <c r="F57" s="248"/>
      <c r="G57" s="248"/>
      <c r="H57" s="249"/>
      <c r="I57" s="250"/>
      <c r="J57" s="251"/>
      <c r="K57" s="247"/>
      <c r="L57" s="248"/>
      <c r="M57" s="248"/>
      <c r="N57" s="248"/>
      <c r="O57" s="248"/>
      <c r="P57" s="248"/>
      <c r="Q57" s="249"/>
      <c r="R57" s="250"/>
      <c r="S57" s="251"/>
      <c r="T57" s="268"/>
      <c r="U57" s="268"/>
      <c r="V57" s="268"/>
      <c r="W57" s="554"/>
      <c r="X57" s="554"/>
      <c r="Y57" s="554"/>
      <c r="Z57" s="169"/>
      <c r="AA57" s="170"/>
    </row>
    <row r="58" spans="2:27" ht="18.75">
      <c r="B58" s="757"/>
      <c r="C58" s="758"/>
      <c r="D58" s="248"/>
      <c r="E58" s="248"/>
      <c r="F58" s="248"/>
      <c r="G58" s="248"/>
      <c r="H58" s="249"/>
      <c r="I58" s="250"/>
      <c r="J58" s="251"/>
      <c r="K58" s="247"/>
      <c r="L58" s="248"/>
      <c r="M58" s="248"/>
      <c r="N58" s="248"/>
      <c r="O58" s="248"/>
      <c r="P58" s="248"/>
      <c r="Q58" s="249"/>
      <c r="R58" s="250"/>
      <c r="S58" s="251"/>
      <c r="T58" s="268"/>
      <c r="U58" s="268"/>
      <c r="V58" s="268"/>
      <c r="W58" s="554"/>
      <c r="X58" s="554"/>
      <c r="Y58" s="554"/>
      <c r="Z58" s="169"/>
      <c r="AA58" s="170"/>
    </row>
  </sheetData>
  <sheetProtection/>
  <mergeCells count="32">
    <mergeCell ref="T1:V1"/>
    <mergeCell ref="T2:V2"/>
    <mergeCell ref="B20:B21"/>
    <mergeCell ref="C20:C21"/>
    <mergeCell ref="B22:B23"/>
    <mergeCell ref="C22:C23"/>
    <mergeCell ref="B24:B25"/>
    <mergeCell ref="C24:C25"/>
    <mergeCell ref="B27:B28"/>
    <mergeCell ref="C27:C28"/>
    <mergeCell ref="B29:B30"/>
    <mergeCell ref="C29:C30"/>
    <mergeCell ref="B31:B32"/>
    <mergeCell ref="C31:C32"/>
    <mergeCell ref="B33:B35"/>
    <mergeCell ref="C33:C35"/>
    <mergeCell ref="B36:B37"/>
    <mergeCell ref="C36:C37"/>
    <mergeCell ref="B38:B39"/>
    <mergeCell ref="C38:C39"/>
    <mergeCell ref="B40:B41"/>
    <mergeCell ref="C40:C41"/>
    <mergeCell ref="B42:B43"/>
    <mergeCell ref="C42:C43"/>
    <mergeCell ref="B57:B58"/>
    <mergeCell ref="C57:C58"/>
    <mergeCell ref="B44:B50"/>
    <mergeCell ref="C44:C50"/>
    <mergeCell ref="B51:B53"/>
    <mergeCell ref="C51:C53"/>
    <mergeCell ref="B54:B55"/>
    <mergeCell ref="C54:C5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AF52"/>
  <sheetViews>
    <sheetView zoomScalePageLayoutView="0" workbookViewId="0" topLeftCell="A4">
      <selection activeCell="A10" sqref="A10:IV62"/>
    </sheetView>
  </sheetViews>
  <sheetFormatPr defaultColWidth="7.7109375" defaultRowHeight="12.75"/>
  <cols>
    <col min="1" max="1" width="5.57421875" style="19" customWidth="1"/>
    <col min="2" max="2" width="30.57421875" style="258" customWidth="1"/>
    <col min="3" max="3" width="14.8515625" style="258" customWidth="1"/>
    <col min="4" max="4" width="13.28125" style="258" customWidth="1"/>
    <col min="5" max="5" width="13.7109375" style="258" customWidth="1"/>
    <col min="6" max="7" width="15.00390625" style="258" customWidth="1"/>
    <col min="8" max="8" width="12.140625" style="258" bestFit="1" customWidth="1"/>
    <col min="9" max="9" width="14.421875" style="258" bestFit="1" customWidth="1"/>
    <col min="10" max="10" width="13.28125" style="258" bestFit="1" customWidth="1"/>
    <col min="11" max="11" width="30.7109375" style="258" customWidth="1"/>
    <col min="12" max="12" width="15.28125" style="258" customWidth="1"/>
    <col min="13" max="13" width="12.140625" style="258" customWidth="1"/>
    <col min="14" max="14" width="14.57421875" style="258" customWidth="1"/>
    <col min="15" max="15" width="13.7109375" style="258" customWidth="1"/>
    <col min="16" max="16" width="15.140625" style="258" customWidth="1"/>
    <col min="17" max="17" width="12.140625" style="258" bestFit="1" customWidth="1"/>
    <col min="18" max="18" width="13.140625" style="258" customWidth="1"/>
    <col min="19" max="19" width="12.421875" style="258" bestFit="1" customWidth="1"/>
    <col min="20" max="20" width="13.57421875" style="258" bestFit="1" customWidth="1"/>
    <col min="21" max="21" width="10.28125" style="258" bestFit="1" customWidth="1"/>
    <col min="22" max="22" width="12.140625" style="258" customWidth="1"/>
    <col min="23" max="25" width="12.8515625" style="555" hidden="1" customWidth="1"/>
    <col min="26" max="16384" width="7.7109375" style="19" customWidth="1"/>
  </cols>
  <sheetData>
    <row r="1" spans="2:27" ht="18.75">
      <c r="B1" s="20" t="s">
        <v>142</v>
      </c>
      <c r="C1" s="20"/>
      <c r="D1" s="20"/>
      <c r="E1" s="20"/>
      <c r="F1" s="20"/>
      <c r="G1" s="20"/>
      <c r="H1" s="21"/>
      <c r="I1" s="20"/>
      <c r="J1" s="20"/>
      <c r="K1" s="20" t="s">
        <v>142</v>
      </c>
      <c r="L1" s="20"/>
      <c r="M1" s="20"/>
      <c r="N1" s="20"/>
      <c r="O1" s="20"/>
      <c r="P1" s="20"/>
      <c r="Q1" s="21"/>
      <c r="R1" s="20"/>
      <c r="S1" s="20"/>
      <c r="T1" s="761" t="s">
        <v>63</v>
      </c>
      <c r="U1" s="761"/>
      <c r="V1" s="761"/>
      <c r="W1" s="531"/>
      <c r="X1" s="531"/>
      <c r="Y1" s="531"/>
      <c r="Z1" s="22"/>
      <c r="AA1" s="23"/>
    </row>
    <row r="2" spans="2:27" ht="18.75">
      <c r="B2" s="24" t="s">
        <v>143</v>
      </c>
      <c r="C2" s="25"/>
      <c r="D2" s="25"/>
      <c r="E2" s="25"/>
      <c r="F2" s="25"/>
      <c r="G2" s="25"/>
      <c r="H2" s="25"/>
      <c r="I2" s="25"/>
      <c r="J2" s="26"/>
      <c r="K2" s="24" t="s">
        <v>220</v>
      </c>
      <c r="L2" s="25"/>
      <c r="M2" s="25"/>
      <c r="N2" s="25"/>
      <c r="O2" s="25"/>
      <c r="P2" s="25"/>
      <c r="Q2" s="25"/>
      <c r="R2" s="25"/>
      <c r="S2" s="26"/>
      <c r="T2" s="762" t="s">
        <v>144</v>
      </c>
      <c r="U2" s="763"/>
      <c r="V2" s="764"/>
      <c r="W2" s="532" t="s">
        <v>145</v>
      </c>
      <c r="X2" s="533"/>
      <c r="Y2" s="534"/>
      <c r="Z2" s="22"/>
      <c r="AA2" s="23"/>
    </row>
    <row r="3" spans="2:27" ht="56.25">
      <c r="B3" s="27" t="s">
        <v>146</v>
      </c>
      <c r="C3" s="28" t="s">
        <v>8</v>
      </c>
      <c r="D3" s="28" t="s">
        <v>9</v>
      </c>
      <c r="E3" s="28" t="s">
        <v>10</v>
      </c>
      <c r="F3" s="28" t="s">
        <v>12</v>
      </c>
      <c r="G3" s="28" t="s">
        <v>13</v>
      </c>
      <c r="H3" s="29" t="s">
        <v>64</v>
      </c>
      <c r="I3" s="27" t="s">
        <v>15</v>
      </c>
      <c r="J3" s="30" t="s">
        <v>65</v>
      </c>
      <c r="K3" s="27" t="s">
        <v>243</v>
      </c>
      <c r="L3" s="28" t="s">
        <v>8</v>
      </c>
      <c r="M3" s="28" t="s">
        <v>9</v>
      </c>
      <c r="N3" s="28" t="s">
        <v>10</v>
      </c>
      <c r="O3" s="28" t="s">
        <v>12</v>
      </c>
      <c r="P3" s="28" t="s">
        <v>13</v>
      </c>
      <c r="Q3" s="31" t="s">
        <v>64</v>
      </c>
      <c r="R3" s="27" t="s">
        <v>15</v>
      </c>
      <c r="S3" s="30" t="s">
        <v>65</v>
      </c>
      <c r="T3" s="32" t="s">
        <v>147</v>
      </c>
      <c r="U3" s="32" t="s">
        <v>148</v>
      </c>
      <c r="V3" s="32" t="s">
        <v>149</v>
      </c>
      <c r="W3" s="535" t="s">
        <v>150</v>
      </c>
      <c r="X3" s="535" t="s">
        <v>151</v>
      </c>
      <c r="Y3" s="535" t="s">
        <v>152</v>
      </c>
      <c r="Z3" s="33"/>
      <c r="AA3" s="34"/>
    </row>
    <row r="4" spans="2:27" ht="30" customHeight="1">
      <c r="B4" s="35" t="s">
        <v>16</v>
      </c>
      <c r="C4" s="36"/>
      <c r="D4" s="36"/>
      <c r="E4" s="36"/>
      <c r="F4" s="36"/>
      <c r="G4" s="36"/>
      <c r="H4" s="37"/>
      <c r="I4" s="38"/>
      <c r="J4" s="39"/>
      <c r="K4" s="35" t="s">
        <v>16</v>
      </c>
      <c r="L4" s="36"/>
      <c r="M4" s="36"/>
      <c r="N4" s="36"/>
      <c r="O4" s="36"/>
      <c r="P4" s="36"/>
      <c r="Q4" s="37"/>
      <c r="R4" s="38"/>
      <c r="S4" s="39"/>
      <c r="T4" s="40"/>
      <c r="U4" s="40"/>
      <c r="V4" s="41"/>
      <c r="W4" s="536"/>
      <c r="X4" s="537"/>
      <c r="Y4" s="537"/>
      <c r="Z4" s="33"/>
      <c r="AA4" s="34"/>
    </row>
    <row r="5" spans="2:31" ht="18.75">
      <c r="B5" s="69" t="s">
        <v>224</v>
      </c>
      <c r="C5" s="591">
        <f>SUM(C6:C9)</f>
        <v>50912887.46000001</v>
      </c>
      <c r="D5" s="591">
        <f>SUM(D6:D9)</f>
        <v>62553.259999999995</v>
      </c>
      <c r="E5" s="591">
        <f>SUM(E6:E9)</f>
        <v>5035081.010000001</v>
      </c>
      <c r="F5" s="591">
        <f>SUM(F6:F9)</f>
        <v>2301885.17</v>
      </c>
      <c r="G5" s="591">
        <f>SUM(G6:G9)</f>
        <v>58312406.870000005</v>
      </c>
      <c r="H5" s="121"/>
      <c r="I5" s="122"/>
      <c r="J5" s="43"/>
      <c r="K5" s="69" t="s">
        <v>158</v>
      </c>
      <c r="L5" s="591">
        <f>SUM(L6:L9)</f>
        <v>48963976.74</v>
      </c>
      <c r="M5" s="591">
        <f>SUM(M6:M9)</f>
        <v>93924.47000000002</v>
      </c>
      <c r="N5" s="591">
        <f>SUM(N6:N9)</f>
        <v>4440645.33</v>
      </c>
      <c r="O5" s="591">
        <f>SUM(O6:O9)</f>
        <v>2300794.11</v>
      </c>
      <c r="P5" s="591">
        <f>SUM(P6:P9)</f>
        <v>55799340.650000006</v>
      </c>
      <c r="Q5" s="121"/>
      <c r="R5" s="122"/>
      <c r="S5" s="43"/>
      <c r="T5" s="73"/>
      <c r="U5" s="15"/>
      <c r="V5" s="15"/>
      <c r="W5" s="544"/>
      <c r="X5" s="545"/>
      <c r="Y5" s="545"/>
      <c r="Z5" s="65"/>
      <c r="AA5" s="1"/>
      <c r="AB5" s="81"/>
      <c r="AC5" s="81"/>
      <c r="AD5" s="81"/>
      <c r="AE5" s="81"/>
    </row>
    <row r="6" spans="2:27" ht="56.25">
      <c r="B6" s="74" t="s">
        <v>86</v>
      </c>
      <c r="C6" s="49">
        <v>11659051.23</v>
      </c>
      <c r="D6" s="49">
        <v>14324.7</v>
      </c>
      <c r="E6" s="49">
        <v>1153033.55</v>
      </c>
      <c r="F6" s="49">
        <v>527131.7</v>
      </c>
      <c r="G6" s="50">
        <v>13353541.17</v>
      </c>
      <c r="H6" s="75">
        <v>896</v>
      </c>
      <c r="I6" s="68" t="s">
        <v>21</v>
      </c>
      <c r="J6" s="120">
        <f>G6/H6</f>
        <v>14903.505770089285</v>
      </c>
      <c r="K6" s="74" t="s">
        <v>127</v>
      </c>
      <c r="L6" s="49">
        <v>10772074.8828</v>
      </c>
      <c r="M6" s="49">
        <v>20663.383400000002</v>
      </c>
      <c r="N6" s="49">
        <v>976941.9726000001</v>
      </c>
      <c r="O6" s="49">
        <v>506174.7041999999</v>
      </c>
      <c r="P6" s="50">
        <v>12275854.943</v>
      </c>
      <c r="Q6" s="75">
        <v>896</v>
      </c>
      <c r="R6" s="68" t="s">
        <v>21</v>
      </c>
      <c r="S6" s="49">
        <v>13700.730963169643</v>
      </c>
      <c r="T6" s="73">
        <f aca="true" t="shared" si="0" ref="T6:U9">W6*100/G6</f>
        <v>-8.070415279964273</v>
      </c>
      <c r="U6" s="15">
        <f t="shared" si="0"/>
        <v>0</v>
      </c>
      <c r="V6" s="15">
        <f>Y6*100/J6</f>
        <v>-8.07041527996427</v>
      </c>
      <c r="W6" s="544">
        <f aca="true" t="shared" si="1" ref="W6:X9">P6-G6</f>
        <v>-1077686.227</v>
      </c>
      <c r="X6" s="545">
        <f t="shared" si="1"/>
        <v>0</v>
      </c>
      <c r="Y6" s="545">
        <f>S6-J6</f>
        <v>-1202.7748069196423</v>
      </c>
      <c r="Z6" s="65"/>
      <c r="AA6" s="66"/>
    </row>
    <row r="7" spans="2:32" ht="56.25">
      <c r="B7" s="123" t="s">
        <v>87</v>
      </c>
      <c r="C7" s="53">
        <v>14046865.65</v>
      </c>
      <c r="D7" s="53">
        <v>17258.44</v>
      </c>
      <c r="E7" s="53">
        <v>1389178.85</v>
      </c>
      <c r="F7" s="53">
        <v>635090.12</v>
      </c>
      <c r="G7" s="53">
        <v>16088393.06</v>
      </c>
      <c r="H7" s="124">
        <v>9</v>
      </c>
      <c r="I7" s="119" t="s">
        <v>20</v>
      </c>
      <c r="J7" s="120">
        <f>G7/H7</f>
        <v>1787599.2288888888</v>
      </c>
      <c r="K7" s="123" t="s">
        <v>129</v>
      </c>
      <c r="L7" s="53">
        <v>14689193.022</v>
      </c>
      <c r="M7" s="53">
        <v>28177.341</v>
      </c>
      <c r="N7" s="53">
        <v>1332193.5990000002</v>
      </c>
      <c r="O7" s="53">
        <v>667230.2919</v>
      </c>
      <c r="P7" s="53">
        <v>16716794.253899999</v>
      </c>
      <c r="Q7" s="561">
        <v>3240</v>
      </c>
      <c r="R7" s="119" t="s">
        <v>20</v>
      </c>
      <c r="S7" s="49">
        <v>5159.504399351851</v>
      </c>
      <c r="T7" s="73">
        <f t="shared" si="0"/>
        <v>3.905928898905199</v>
      </c>
      <c r="U7" s="562">
        <f t="shared" si="0"/>
        <v>35900</v>
      </c>
      <c r="V7" s="15">
        <f>Y7*100/J7</f>
        <v>-99.71137241972528</v>
      </c>
      <c r="W7" s="544">
        <f t="shared" si="1"/>
        <v>628401.1938999984</v>
      </c>
      <c r="X7" s="545">
        <f t="shared" si="1"/>
        <v>3231</v>
      </c>
      <c r="Y7" s="545">
        <f>S7-J7</f>
        <v>-1782439.724489537</v>
      </c>
      <c r="Z7" s="65"/>
      <c r="AA7" s="125"/>
      <c r="AB7" s="126"/>
      <c r="AC7" s="126"/>
      <c r="AD7" s="126"/>
      <c r="AE7" s="126"/>
      <c r="AF7" s="126"/>
    </row>
    <row r="8" spans="2:27" ht="37.5">
      <c r="B8" s="127" t="s">
        <v>88</v>
      </c>
      <c r="C8" s="128">
        <v>14321795.24</v>
      </c>
      <c r="D8" s="128">
        <v>17596.23</v>
      </c>
      <c r="E8" s="128">
        <v>1416368.29</v>
      </c>
      <c r="F8" s="128">
        <v>647520.3</v>
      </c>
      <c r="G8" s="128">
        <v>16403280.05</v>
      </c>
      <c r="H8" s="107">
        <v>6</v>
      </c>
      <c r="I8" s="108" t="s">
        <v>36</v>
      </c>
      <c r="J8" s="120">
        <f>G8/H8</f>
        <v>2733880.0083333333</v>
      </c>
      <c r="K8" s="127" t="s">
        <v>130</v>
      </c>
      <c r="L8" s="128">
        <v>14199553.2546</v>
      </c>
      <c r="M8" s="128">
        <v>27238.096299999997</v>
      </c>
      <c r="N8" s="128">
        <v>1287787.1457</v>
      </c>
      <c r="O8" s="128">
        <v>437150.8809</v>
      </c>
      <c r="P8" s="128">
        <v>15951729.3775</v>
      </c>
      <c r="Q8" s="107">
        <v>6</v>
      </c>
      <c r="R8" s="108" t="s">
        <v>36</v>
      </c>
      <c r="S8" s="128">
        <v>2658621.5629166667</v>
      </c>
      <c r="T8" s="73">
        <f t="shared" si="0"/>
        <v>-2.752807189315781</v>
      </c>
      <c r="U8" s="15">
        <f t="shared" si="0"/>
        <v>0</v>
      </c>
      <c r="V8" s="15">
        <f>Y8*100/J8</f>
        <v>-2.75280718931577</v>
      </c>
      <c r="W8" s="544">
        <f t="shared" si="1"/>
        <v>-451550.67250000127</v>
      </c>
      <c r="X8" s="545">
        <f t="shared" si="1"/>
        <v>0</v>
      </c>
      <c r="Y8" s="545">
        <f>S8-J8</f>
        <v>-75258.44541666657</v>
      </c>
      <c r="Z8" s="65"/>
      <c r="AA8" s="66"/>
    </row>
    <row r="9" spans="2:27" ht="56.25">
      <c r="B9" s="74" t="s">
        <v>89</v>
      </c>
      <c r="C9" s="49">
        <v>10885175.34</v>
      </c>
      <c r="D9" s="49">
        <v>13373.89</v>
      </c>
      <c r="E9" s="49">
        <v>1076500.32</v>
      </c>
      <c r="F9" s="49">
        <v>492143.05</v>
      </c>
      <c r="G9" s="76">
        <v>12467192.59</v>
      </c>
      <c r="H9" s="67">
        <v>3</v>
      </c>
      <c r="I9" s="68" t="s">
        <v>20</v>
      </c>
      <c r="J9" s="120">
        <f>G9/H9</f>
        <v>4155730.8633333333</v>
      </c>
      <c r="K9" s="74" t="s">
        <v>128</v>
      </c>
      <c r="L9" s="49">
        <v>9303155.5806</v>
      </c>
      <c r="M9" s="49">
        <v>17845.6493</v>
      </c>
      <c r="N9" s="49">
        <v>843722.6126999999</v>
      </c>
      <c r="O9" s="49">
        <v>690238.233</v>
      </c>
      <c r="P9" s="76">
        <v>10854962.075600002</v>
      </c>
      <c r="Q9" s="67">
        <v>3</v>
      </c>
      <c r="R9" s="68" t="s">
        <v>20</v>
      </c>
      <c r="S9" s="49">
        <v>3618320.6918666675</v>
      </c>
      <c r="T9" s="73">
        <f t="shared" si="0"/>
        <v>-12.931784784436365</v>
      </c>
      <c r="U9" s="15">
        <f t="shared" si="0"/>
        <v>0</v>
      </c>
      <c r="V9" s="15">
        <f>Y9*100/J9</f>
        <v>-12.93178478443636</v>
      </c>
      <c r="W9" s="544">
        <f t="shared" si="1"/>
        <v>-1612230.514399998</v>
      </c>
      <c r="X9" s="545">
        <f t="shared" si="1"/>
        <v>0</v>
      </c>
      <c r="Y9" s="545">
        <f>S9-J9</f>
        <v>-537410.1714666658</v>
      </c>
      <c r="Z9" s="65"/>
      <c r="AA9" s="66"/>
    </row>
    <row r="10" spans="2:27" ht="18.75">
      <c r="B10" s="247"/>
      <c r="C10" s="248"/>
      <c r="D10" s="248"/>
      <c r="E10" s="248"/>
      <c r="F10" s="248"/>
      <c r="G10" s="248"/>
      <c r="H10" s="249"/>
      <c r="I10" s="250"/>
      <c r="J10" s="251"/>
      <c r="K10" s="247"/>
      <c r="L10" s="248"/>
      <c r="M10" s="248"/>
      <c r="N10" s="248"/>
      <c r="O10" s="248"/>
      <c r="P10" s="248"/>
      <c r="Q10" s="249"/>
      <c r="R10" s="250"/>
      <c r="S10" s="251"/>
      <c r="T10" s="252"/>
      <c r="U10" s="252"/>
      <c r="V10" s="252"/>
      <c r="W10" s="553"/>
      <c r="X10" s="553"/>
      <c r="Y10" s="553"/>
      <c r="Z10" s="169"/>
      <c r="AA10" s="170"/>
    </row>
    <row r="11" spans="2:27" ht="18.75">
      <c r="B11" s="253" t="s">
        <v>168</v>
      </c>
      <c r="C11" s="253"/>
      <c r="D11" s="254"/>
      <c r="E11" s="255"/>
      <c r="F11" s="256"/>
      <c r="G11" s="257"/>
      <c r="H11" s="253"/>
      <c r="I11" s="248"/>
      <c r="N11" s="248"/>
      <c r="O11" s="248"/>
      <c r="P11" s="248"/>
      <c r="Q11" s="249"/>
      <c r="R11" s="250"/>
      <c r="S11" s="251"/>
      <c r="T11" s="252"/>
      <c r="U11" s="252"/>
      <c r="V11" s="252"/>
      <c r="W11" s="553"/>
      <c r="X11" s="553"/>
      <c r="Y11" s="553"/>
      <c r="Z11" s="169"/>
      <c r="AA11" s="170"/>
    </row>
    <row r="12" spans="2:27" ht="18.75">
      <c r="B12" s="253" t="s">
        <v>169</v>
      </c>
      <c r="C12" s="253"/>
      <c r="D12" s="254"/>
      <c r="E12" s="255"/>
      <c r="F12" s="256"/>
      <c r="G12" s="257"/>
      <c r="H12" s="253"/>
      <c r="I12" s="248"/>
      <c r="N12" s="248"/>
      <c r="O12" s="248"/>
      <c r="P12" s="248"/>
      <c r="Q12" s="249"/>
      <c r="R12" s="250"/>
      <c r="S12" s="251"/>
      <c r="T12" s="252"/>
      <c r="U12" s="252"/>
      <c r="V12" s="252"/>
      <c r="W12" s="553"/>
      <c r="X12" s="553"/>
      <c r="Y12" s="553"/>
      <c r="Z12" s="169"/>
      <c r="AA12" s="170"/>
    </row>
    <row r="13" spans="2:27" ht="18.75">
      <c r="B13" s="259" t="s">
        <v>170</v>
      </c>
      <c r="C13" s="260"/>
      <c r="D13" s="260"/>
      <c r="E13" s="260"/>
      <c r="F13" s="260"/>
      <c r="G13" s="260"/>
      <c r="H13" s="248"/>
      <c r="I13" s="248"/>
      <c r="J13" s="248"/>
      <c r="K13" s="247"/>
      <c r="L13" s="248"/>
      <c r="M13" s="248"/>
      <c r="N13" s="248"/>
      <c r="O13" s="248"/>
      <c r="P13" s="248"/>
      <c r="Q13" s="249"/>
      <c r="R13" s="250"/>
      <c r="S13" s="251"/>
      <c r="T13" s="252"/>
      <c r="U13" s="252"/>
      <c r="V13" s="252"/>
      <c r="W13" s="553"/>
      <c r="X13" s="553"/>
      <c r="Y13" s="553"/>
      <c r="Z13" s="169"/>
      <c r="AA13" s="170"/>
    </row>
    <row r="14" spans="2:27" ht="24" customHeight="1">
      <c r="B14" s="757"/>
      <c r="C14" s="758" t="s">
        <v>141</v>
      </c>
      <c r="D14" s="262"/>
      <c r="E14" s="262"/>
      <c r="F14" s="262"/>
      <c r="G14" s="262"/>
      <c r="H14" s="263"/>
      <c r="I14" s="264"/>
      <c r="J14" s="265"/>
      <c r="K14" s="266"/>
      <c r="L14" s="262"/>
      <c r="M14" s="262"/>
      <c r="N14" s="262"/>
      <c r="O14" s="262"/>
      <c r="P14" s="262"/>
      <c r="Q14" s="263"/>
      <c r="R14" s="264"/>
      <c r="S14" s="265"/>
      <c r="T14" s="267"/>
      <c r="U14" s="267"/>
      <c r="V14" s="267"/>
      <c r="W14" s="553"/>
      <c r="X14" s="553"/>
      <c r="Y14" s="553"/>
      <c r="Z14" s="169"/>
      <c r="AA14" s="170"/>
    </row>
    <row r="15" spans="2:27" ht="18.75">
      <c r="B15" s="757"/>
      <c r="C15" s="758"/>
      <c r="D15" s="248"/>
      <c r="E15" s="248"/>
      <c r="F15" s="248"/>
      <c r="G15" s="248"/>
      <c r="H15" s="249"/>
      <c r="I15" s="250"/>
      <c r="J15" s="251"/>
      <c r="K15" s="247"/>
      <c r="L15" s="248"/>
      <c r="M15" s="248"/>
      <c r="N15" s="248"/>
      <c r="O15" s="248"/>
      <c r="P15" s="248"/>
      <c r="Q15" s="249"/>
      <c r="R15" s="250"/>
      <c r="S15" s="251"/>
      <c r="T15" s="252"/>
      <c r="U15" s="252"/>
      <c r="V15" s="252"/>
      <c r="W15" s="553"/>
      <c r="X15" s="553"/>
      <c r="Y15" s="553"/>
      <c r="Z15" s="169"/>
      <c r="AA15" s="170"/>
    </row>
    <row r="16" spans="2:27" ht="22.5" customHeight="1">
      <c r="B16" s="757"/>
      <c r="C16" s="758" t="s">
        <v>141</v>
      </c>
      <c r="D16" s="248"/>
      <c r="E16" s="248"/>
      <c r="F16" s="248"/>
      <c r="G16" s="248"/>
      <c r="H16" s="249"/>
      <c r="I16" s="250"/>
      <c r="J16" s="251"/>
      <c r="K16" s="247"/>
      <c r="L16" s="248"/>
      <c r="M16" s="248"/>
      <c r="N16" s="248"/>
      <c r="O16" s="248"/>
      <c r="P16" s="248"/>
      <c r="Q16" s="249"/>
      <c r="R16" s="250"/>
      <c r="S16" s="251"/>
      <c r="T16" s="252"/>
      <c r="U16" s="252"/>
      <c r="V16" s="252"/>
      <c r="W16" s="553"/>
      <c r="X16" s="553"/>
      <c r="Y16" s="553"/>
      <c r="Z16" s="169"/>
      <c r="AA16" s="170"/>
    </row>
    <row r="17" spans="2:27" ht="18.75">
      <c r="B17" s="757"/>
      <c r="C17" s="758"/>
      <c r="D17" s="248"/>
      <c r="E17" s="248"/>
      <c r="F17" s="248"/>
      <c r="G17" s="248"/>
      <c r="H17" s="249"/>
      <c r="I17" s="250"/>
      <c r="J17" s="251"/>
      <c r="K17" s="247"/>
      <c r="L17" s="248"/>
      <c r="M17" s="248"/>
      <c r="N17" s="248"/>
      <c r="O17" s="248"/>
      <c r="P17" s="248"/>
      <c r="Q17" s="249"/>
      <c r="R17" s="250"/>
      <c r="S17" s="251"/>
      <c r="T17" s="252"/>
      <c r="U17" s="252"/>
      <c r="V17" s="252"/>
      <c r="W17" s="553"/>
      <c r="X17" s="553"/>
      <c r="Y17" s="553"/>
      <c r="Z17" s="169"/>
      <c r="AA17" s="170"/>
    </row>
    <row r="18" spans="2:27" ht="27.75" customHeight="1">
      <c r="B18" s="757"/>
      <c r="C18" s="758" t="s">
        <v>141</v>
      </c>
      <c r="D18" s="248"/>
      <c r="E18" s="248"/>
      <c r="F18" s="248"/>
      <c r="G18" s="248"/>
      <c r="H18" s="249"/>
      <c r="I18" s="250"/>
      <c r="J18" s="251"/>
      <c r="K18" s="247"/>
      <c r="L18" s="248"/>
      <c r="M18" s="248"/>
      <c r="N18" s="248"/>
      <c r="O18" s="248"/>
      <c r="P18" s="248"/>
      <c r="Q18" s="249"/>
      <c r="R18" s="250"/>
      <c r="S18" s="251"/>
      <c r="T18" s="252"/>
      <c r="U18" s="252"/>
      <c r="V18" s="252"/>
      <c r="W18" s="553"/>
      <c r="X18" s="553"/>
      <c r="Y18" s="553"/>
      <c r="Z18" s="169"/>
      <c r="AA18" s="170"/>
    </row>
    <row r="19" spans="2:27" ht="18.75">
      <c r="B19" s="757"/>
      <c r="C19" s="758"/>
      <c r="D19" s="248"/>
      <c r="E19" s="248"/>
      <c r="F19" s="248"/>
      <c r="G19" s="248"/>
      <c r="H19" s="249"/>
      <c r="I19" s="250"/>
      <c r="J19" s="251"/>
      <c r="K19" s="247"/>
      <c r="L19" s="248"/>
      <c r="M19" s="248"/>
      <c r="N19" s="248"/>
      <c r="O19" s="248"/>
      <c r="P19" s="248"/>
      <c r="Q19" s="249"/>
      <c r="R19" s="250"/>
      <c r="S19" s="251"/>
      <c r="T19" s="268"/>
      <c r="U19" s="268"/>
      <c r="V19" s="268"/>
      <c r="W19" s="554"/>
      <c r="X19" s="554"/>
      <c r="Y19" s="554"/>
      <c r="Z19" s="169"/>
      <c r="AA19" s="170"/>
    </row>
    <row r="20" spans="2:27" ht="38.25" customHeight="1">
      <c r="B20" s="269"/>
      <c r="C20" s="261" t="s">
        <v>141</v>
      </c>
      <c r="D20" s="262"/>
      <c r="E20" s="248"/>
      <c r="F20" s="248"/>
      <c r="G20" s="248"/>
      <c r="H20" s="249"/>
      <c r="I20" s="250"/>
      <c r="J20" s="251"/>
      <c r="K20" s="247"/>
      <c r="L20" s="248"/>
      <c r="M20" s="248"/>
      <c r="N20" s="248"/>
      <c r="O20" s="248"/>
      <c r="P20" s="248"/>
      <c r="Q20" s="249"/>
      <c r="R20" s="250"/>
      <c r="S20" s="251"/>
      <c r="T20" s="268"/>
      <c r="U20" s="268"/>
      <c r="V20" s="268"/>
      <c r="W20" s="554"/>
      <c r="X20" s="554"/>
      <c r="Y20" s="554"/>
      <c r="Z20" s="169"/>
      <c r="AA20" s="170"/>
    </row>
    <row r="21" spans="2:27" ht="24" customHeight="1">
      <c r="B21" s="757"/>
      <c r="C21" s="758" t="s">
        <v>141</v>
      </c>
      <c r="D21" s="248"/>
      <c r="E21" s="248"/>
      <c r="F21" s="248"/>
      <c r="G21" s="248"/>
      <c r="H21" s="249"/>
      <c r="I21" s="250"/>
      <c r="J21" s="251"/>
      <c r="K21" s="247"/>
      <c r="L21" s="248"/>
      <c r="M21" s="248"/>
      <c r="N21" s="248"/>
      <c r="O21" s="248"/>
      <c r="P21" s="248"/>
      <c r="Q21" s="249"/>
      <c r="R21" s="250"/>
      <c r="S21" s="251"/>
      <c r="T21" s="268"/>
      <c r="U21" s="268"/>
      <c r="V21" s="268"/>
      <c r="W21" s="554"/>
      <c r="X21" s="554"/>
      <c r="Y21" s="554"/>
      <c r="Z21" s="169"/>
      <c r="AA21" s="170"/>
    </row>
    <row r="22" spans="2:27" ht="18.75">
      <c r="B22" s="757"/>
      <c r="C22" s="758"/>
      <c r="D22" s="248"/>
      <c r="E22" s="248"/>
      <c r="F22" s="248"/>
      <c r="G22" s="248"/>
      <c r="H22" s="249"/>
      <c r="I22" s="250"/>
      <c r="J22" s="251"/>
      <c r="K22" s="247"/>
      <c r="L22" s="248"/>
      <c r="M22" s="248"/>
      <c r="N22" s="248"/>
      <c r="O22" s="248"/>
      <c r="P22" s="248"/>
      <c r="Q22" s="249"/>
      <c r="R22" s="250"/>
      <c r="S22" s="251"/>
      <c r="T22" s="268"/>
      <c r="U22" s="268"/>
      <c r="V22" s="268"/>
      <c r="W22" s="554"/>
      <c r="X22" s="554"/>
      <c r="Y22" s="554"/>
      <c r="Z22" s="169"/>
      <c r="AA22" s="170"/>
    </row>
    <row r="23" spans="2:27" ht="21" customHeight="1">
      <c r="B23" s="757"/>
      <c r="C23" s="758" t="s">
        <v>141</v>
      </c>
      <c r="D23" s="248"/>
      <c r="E23" s="248"/>
      <c r="F23" s="248"/>
      <c r="G23" s="248"/>
      <c r="H23" s="249"/>
      <c r="I23" s="250"/>
      <c r="J23" s="251"/>
      <c r="K23" s="247"/>
      <c r="L23" s="248"/>
      <c r="M23" s="248"/>
      <c r="N23" s="248"/>
      <c r="O23" s="248"/>
      <c r="P23" s="248"/>
      <c r="Q23" s="249"/>
      <c r="R23" s="250"/>
      <c r="S23" s="251"/>
      <c r="T23" s="268"/>
      <c r="U23" s="268"/>
      <c r="V23" s="268"/>
      <c r="W23" s="554"/>
      <c r="X23" s="554"/>
      <c r="Y23" s="554"/>
      <c r="Z23" s="169"/>
      <c r="AA23" s="170"/>
    </row>
    <row r="24" spans="2:27" ht="18.75">
      <c r="B24" s="757"/>
      <c r="C24" s="758"/>
      <c r="D24" s="248"/>
      <c r="E24" s="248"/>
      <c r="F24" s="248"/>
      <c r="G24" s="248"/>
      <c r="H24" s="249"/>
      <c r="I24" s="250"/>
      <c r="J24" s="251"/>
      <c r="K24" s="247"/>
      <c r="L24" s="248"/>
      <c r="M24" s="248"/>
      <c r="N24" s="248"/>
      <c r="O24" s="248"/>
      <c r="P24" s="248"/>
      <c r="Q24" s="249"/>
      <c r="R24" s="250"/>
      <c r="S24" s="251"/>
      <c r="T24" s="268"/>
      <c r="U24" s="268"/>
      <c r="V24" s="268"/>
      <c r="W24" s="554"/>
      <c r="X24" s="554"/>
      <c r="Y24" s="554"/>
      <c r="Z24" s="169"/>
      <c r="AA24" s="170"/>
    </row>
    <row r="25" spans="2:27" ht="27.75" customHeight="1">
      <c r="B25" s="757"/>
      <c r="C25" s="758" t="s">
        <v>141</v>
      </c>
      <c r="D25" s="248"/>
      <c r="E25" s="248"/>
      <c r="F25" s="248"/>
      <c r="G25" s="248"/>
      <c r="H25" s="249"/>
      <c r="I25" s="250"/>
      <c r="J25" s="251"/>
      <c r="K25" s="247"/>
      <c r="L25" s="248"/>
      <c r="M25" s="248"/>
      <c r="N25" s="248"/>
      <c r="O25" s="248"/>
      <c r="P25" s="248"/>
      <c r="Q25" s="249"/>
      <c r="R25" s="250"/>
      <c r="S25" s="251"/>
      <c r="T25" s="268"/>
      <c r="U25" s="268"/>
      <c r="V25" s="268"/>
      <c r="W25" s="554"/>
      <c r="X25" s="554"/>
      <c r="Y25" s="554"/>
      <c r="Z25" s="169"/>
      <c r="AA25" s="170"/>
    </row>
    <row r="26" spans="2:27" ht="18.75">
      <c r="B26" s="757"/>
      <c r="C26" s="758"/>
      <c r="D26" s="248"/>
      <c r="E26" s="248"/>
      <c r="F26" s="248"/>
      <c r="G26" s="248"/>
      <c r="H26" s="249"/>
      <c r="I26" s="250"/>
      <c r="J26" s="251"/>
      <c r="K26" s="247"/>
      <c r="L26" s="248"/>
      <c r="M26" s="248"/>
      <c r="N26" s="248"/>
      <c r="O26" s="248"/>
      <c r="P26" s="248"/>
      <c r="Q26" s="249"/>
      <c r="R26" s="250"/>
      <c r="S26" s="251"/>
      <c r="T26" s="268"/>
      <c r="U26" s="268"/>
      <c r="V26" s="268"/>
      <c r="W26" s="554"/>
      <c r="X26" s="554"/>
      <c r="Y26" s="554"/>
      <c r="Z26" s="169"/>
      <c r="AA26" s="170"/>
    </row>
    <row r="27" spans="2:27" ht="28.5" customHeight="1">
      <c r="B27" s="757"/>
      <c r="C27" s="758" t="s">
        <v>141</v>
      </c>
      <c r="D27" s="248"/>
      <c r="E27" s="248"/>
      <c r="F27" s="248"/>
      <c r="G27" s="248"/>
      <c r="H27" s="249"/>
      <c r="I27" s="250"/>
      <c r="J27" s="251"/>
      <c r="K27" s="247"/>
      <c r="L27" s="248"/>
      <c r="M27" s="248"/>
      <c r="N27" s="248"/>
      <c r="O27" s="248"/>
      <c r="P27" s="248"/>
      <c r="Q27" s="249"/>
      <c r="R27" s="250"/>
      <c r="S27" s="251"/>
      <c r="T27" s="268"/>
      <c r="U27" s="268"/>
      <c r="V27" s="268"/>
      <c r="W27" s="554"/>
      <c r="X27" s="554"/>
      <c r="Y27" s="554"/>
      <c r="Z27" s="169"/>
      <c r="AA27" s="170"/>
    </row>
    <row r="28" spans="2:27" ht="18.75">
      <c r="B28" s="757"/>
      <c r="C28" s="758"/>
      <c r="D28" s="248"/>
      <c r="E28" s="248"/>
      <c r="F28" s="248"/>
      <c r="G28" s="248"/>
      <c r="H28" s="249"/>
      <c r="I28" s="250"/>
      <c r="J28" s="251"/>
      <c r="K28" s="247"/>
      <c r="L28" s="248"/>
      <c r="M28" s="248"/>
      <c r="N28" s="248"/>
      <c r="O28" s="248"/>
      <c r="P28" s="248"/>
      <c r="Q28" s="249"/>
      <c r="R28" s="250"/>
      <c r="S28" s="251"/>
      <c r="T28" s="268"/>
      <c r="U28" s="268"/>
      <c r="V28" s="268"/>
      <c r="W28" s="554"/>
      <c r="X28" s="554"/>
      <c r="Y28" s="554"/>
      <c r="Z28" s="169"/>
      <c r="AA28" s="170"/>
    </row>
    <row r="29" spans="2:27" ht="18.75">
      <c r="B29" s="757"/>
      <c r="C29" s="758"/>
      <c r="D29" s="248"/>
      <c r="E29" s="248"/>
      <c r="F29" s="248"/>
      <c r="G29" s="248"/>
      <c r="H29" s="249"/>
      <c r="I29" s="250"/>
      <c r="J29" s="251"/>
      <c r="K29" s="247"/>
      <c r="L29" s="248"/>
      <c r="M29" s="248"/>
      <c r="N29" s="248"/>
      <c r="O29" s="248"/>
      <c r="P29" s="248"/>
      <c r="Q29" s="249"/>
      <c r="R29" s="250"/>
      <c r="S29" s="251"/>
      <c r="T29" s="268"/>
      <c r="U29" s="268"/>
      <c r="V29" s="268"/>
      <c r="W29" s="554"/>
      <c r="X29" s="554"/>
      <c r="Y29" s="554"/>
      <c r="Z29" s="169"/>
      <c r="AA29" s="170"/>
    </row>
    <row r="30" spans="2:27" ht="30" customHeight="1">
      <c r="B30" s="757"/>
      <c r="C30" s="758" t="s">
        <v>141</v>
      </c>
      <c r="D30" s="248"/>
      <c r="E30" s="248"/>
      <c r="F30" s="248"/>
      <c r="G30" s="248"/>
      <c r="H30" s="249"/>
      <c r="I30" s="250"/>
      <c r="J30" s="251"/>
      <c r="K30" s="247"/>
      <c r="L30" s="248"/>
      <c r="M30" s="248"/>
      <c r="N30" s="248"/>
      <c r="O30" s="248"/>
      <c r="P30" s="248"/>
      <c r="Q30" s="249"/>
      <c r="R30" s="250"/>
      <c r="S30" s="251"/>
      <c r="T30" s="268"/>
      <c r="U30" s="268"/>
      <c r="V30" s="268"/>
      <c r="W30" s="554"/>
      <c r="X30" s="554"/>
      <c r="Y30" s="554"/>
      <c r="Z30" s="169"/>
      <c r="AA30" s="170"/>
    </row>
    <row r="31" spans="2:27" ht="18.75">
      <c r="B31" s="757"/>
      <c r="C31" s="758"/>
      <c r="D31" s="248"/>
      <c r="E31" s="248"/>
      <c r="F31" s="248"/>
      <c r="G31" s="248"/>
      <c r="H31" s="249"/>
      <c r="I31" s="250"/>
      <c r="J31" s="251"/>
      <c r="K31" s="247"/>
      <c r="L31" s="248"/>
      <c r="M31" s="248"/>
      <c r="N31" s="248"/>
      <c r="O31" s="248"/>
      <c r="P31" s="248"/>
      <c r="Q31" s="249"/>
      <c r="R31" s="250"/>
      <c r="S31" s="251"/>
      <c r="T31" s="268"/>
      <c r="U31" s="268"/>
      <c r="V31" s="268"/>
      <c r="W31" s="554"/>
      <c r="X31" s="554"/>
      <c r="Y31" s="554"/>
      <c r="Z31" s="169"/>
      <c r="AA31" s="170"/>
    </row>
    <row r="32" spans="2:27" ht="30" customHeight="1">
      <c r="B32" s="757"/>
      <c r="C32" s="758" t="s">
        <v>141</v>
      </c>
      <c r="D32" s="248"/>
      <c r="E32" s="248"/>
      <c r="F32" s="248"/>
      <c r="G32" s="248"/>
      <c r="H32" s="249"/>
      <c r="I32" s="250"/>
      <c r="J32" s="251"/>
      <c r="K32" s="247"/>
      <c r="L32" s="248"/>
      <c r="M32" s="248"/>
      <c r="N32" s="248"/>
      <c r="O32" s="248"/>
      <c r="P32" s="248"/>
      <c r="Q32" s="249"/>
      <c r="R32" s="250"/>
      <c r="S32" s="251"/>
      <c r="T32" s="268"/>
      <c r="U32" s="268"/>
      <c r="V32" s="268"/>
      <c r="W32" s="554"/>
      <c r="X32" s="554"/>
      <c r="Y32" s="554"/>
      <c r="Z32" s="169"/>
      <c r="AA32" s="170"/>
    </row>
    <row r="33" spans="2:27" ht="23.25" customHeight="1">
      <c r="B33" s="757"/>
      <c r="C33" s="758"/>
      <c r="D33" s="248"/>
      <c r="E33" s="248"/>
      <c r="F33" s="248"/>
      <c r="G33" s="248"/>
      <c r="H33" s="249"/>
      <c r="I33" s="250"/>
      <c r="J33" s="251"/>
      <c r="K33" s="247"/>
      <c r="L33" s="248"/>
      <c r="M33" s="248"/>
      <c r="N33" s="248"/>
      <c r="O33" s="248"/>
      <c r="P33" s="248"/>
      <c r="Q33" s="249"/>
      <c r="R33" s="250"/>
      <c r="S33" s="251"/>
      <c r="T33" s="268"/>
      <c r="U33" s="268"/>
      <c r="V33" s="268"/>
      <c r="W33" s="554"/>
      <c r="X33" s="554"/>
      <c r="Y33" s="554"/>
      <c r="Z33" s="169"/>
      <c r="AA33" s="170"/>
    </row>
    <row r="34" spans="2:27" ht="25.5" customHeight="1">
      <c r="B34" s="757"/>
      <c r="C34" s="758" t="s">
        <v>141</v>
      </c>
      <c r="D34" s="248"/>
      <c r="E34" s="248"/>
      <c r="F34" s="248"/>
      <c r="G34" s="248"/>
      <c r="H34" s="249"/>
      <c r="I34" s="250"/>
      <c r="J34" s="251"/>
      <c r="K34" s="247"/>
      <c r="L34" s="248"/>
      <c r="M34" s="248"/>
      <c r="N34" s="248"/>
      <c r="O34" s="248"/>
      <c r="P34" s="248"/>
      <c r="Q34" s="249"/>
      <c r="R34" s="250"/>
      <c r="S34" s="251"/>
      <c r="T34" s="268"/>
      <c r="U34" s="268"/>
      <c r="V34" s="268"/>
      <c r="W34" s="554"/>
      <c r="X34" s="554"/>
      <c r="Y34" s="554"/>
      <c r="Z34" s="169"/>
      <c r="AA34" s="170"/>
    </row>
    <row r="35" spans="2:27" ht="18.75">
      <c r="B35" s="757"/>
      <c r="C35" s="758"/>
      <c r="D35" s="248"/>
      <c r="E35" s="248"/>
      <c r="F35" s="248"/>
      <c r="G35" s="248"/>
      <c r="H35" s="249"/>
      <c r="I35" s="250"/>
      <c r="J35" s="251"/>
      <c r="K35" s="247"/>
      <c r="L35" s="248"/>
      <c r="M35" s="248"/>
      <c r="N35" s="248"/>
      <c r="O35" s="248"/>
      <c r="P35" s="248"/>
      <c r="Q35" s="249"/>
      <c r="R35" s="250"/>
      <c r="S35" s="251"/>
      <c r="T35" s="268"/>
      <c r="U35" s="268"/>
      <c r="V35" s="268"/>
      <c r="W35" s="554"/>
      <c r="X35" s="554"/>
      <c r="Y35" s="554"/>
      <c r="Z35" s="169"/>
      <c r="AA35" s="170"/>
    </row>
    <row r="36" spans="2:27" ht="25.5" customHeight="1">
      <c r="B36" s="757"/>
      <c r="C36" s="758" t="s">
        <v>141</v>
      </c>
      <c r="D36" s="248"/>
      <c r="E36" s="248"/>
      <c r="F36" s="248"/>
      <c r="G36" s="248"/>
      <c r="H36" s="249"/>
      <c r="I36" s="250"/>
      <c r="J36" s="251"/>
      <c r="K36" s="247"/>
      <c r="L36" s="248"/>
      <c r="M36" s="248"/>
      <c r="N36" s="248"/>
      <c r="O36" s="248"/>
      <c r="P36" s="248"/>
      <c r="Q36" s="249"/>
      <c r="R36" s="250"/>
      <c r="S36" s="251"/>
      <c r="T36" s="268"/>
      <c r="U36" s="268"/>
      <c r="V36" s="268"/>
      <c r="W36" s="554"/>
      <c r="X36" s="554"/>
      <c r="Y36" s="554"/>
      <c r="Z36" s="169"/>
      <c r="AA36" s="170"/>
    </row>
    <row r="37" spans="2:27" ht="18.75">
      <c r="B37" s="757"/>
      <c r="C37" s="758"/>
      <c r="D37" s="248"/>
      <c r="E37" s="248"/>
      <c r="F37" s="248"/>
      <c r="G37" s="248"/>
      <c r="H37" s="249"/>
      <c r="I37" s="250"/>
      <c r="J37" s="251"/>
      <c r="K37" s="247"/>
      <c r="L37" s="248"/>
      <c r="M37" s="248"/>
      <c r="N37" s="248"/>
      <c r="O37" s="248"/>
      <c r="P37" s="248"/>
      <c r="Q37" s="249"/>
      <c r="R37" s="250"/>
      <c r="S37" s="251"/>
      <c r="T37" s="268"/>
      <c r="U37" s="268"/>
      <c r="V37" s="268"/>
      <c r="W37" s="554"/>
      <c r="X37" s="554"/>
      <c r="Y37" s="554"/>
      <c r="Z37" s="169"/>
      <c r="AA37" s="170"/>
    </row>
    <row r="38" spans="2:27" ht="18.75">
      <c r="B38" s="759"/>
      <c r="C38" s="758" t="s">
        <v>141</v>
      </c>
      <c r="D38" s="248"/>
      <c r="E38" s="248"/>
      <c r="F38" s="248"/>
      <c r="G38" s="248"/>
      <c r="H38" s="249"/>
      <c r="I38" s="250"/>
      <c r="J38" s="251"/>
      <c r="K38" s="247"/>
      <c r="L38" s="248"/>
      <c r="M38" s="248"/>
      <c r="N38" s="248"/>
      <c r="O38" s="248"/>
      <c r="P38" s="248"/>
      <c r="Q38" s="249"/>
      <c r="R38" s="250"/>
      <c r="S38" s="251"/>
      <c r="T38" s="268"/>
      <c r="U38" s="268"/>
      <c r="V38" s="268"/>
      <c r="W38" s="554"/>
      <c r="X38" s="554"/>
      <c r="Y38" s="554"/>
      <c r="Z38" s="169"/>
      <c r="AA38" s="170"/>
    </row>
    <row r="39" spans="2:27" ht="18.75">
      <c r="B39" s="759"/>
      <c r="C39" s="758"/>
      <c r="D39" s="248"/>
      <c r="E39" s="248"/>
      <c r="F39" s="248"/>
      <c r="G39" s="248"/>
      <c r="H39" s="249"/>
      <c r="I39" s="250"/>
      <c r="J39" s="251"/>
      <c r="K39" s="247"/>
      <c r="L39" s="248"/>
      <c r="M39" s="248"/>
      <c r="N39" s="248"/>
      <c r="O39" s="248"/>
      <c r="P39" s="248"/>
      <c r="Q39" s="249"/>
      <c r="R39" s="250"/>
      <c r="S39" s="251"/>
      <c r="T39" s="268"/>
      <c r="U39" s="268"/>
      <c r="V39" s="268"/>
      <c r="W39" s="554"/>
      <c r="X39" s="554"/>
      <c r="Y39" s="554"/>
      <c r="Z39" s="169"/>
      <c r="AA39" s="170"/>
    </row>
    <row r="40" spans="2:27" ht="18.75">
      <c r="B40" s="759"/>
      <c r="C40" s="758"/>
      <c r="D40" s="248"/>
      <c r="E40" s="248"/>
      <c r="F40" s="248"/>
      <c r="G40" s="248"/>
      <c r="H40" s="249"/>
      <c r="I40" s="250"/>
      <c r="J40" s="251"/>
      <c r="K40" s="247"/>
      <c r="L40" s="248"/>
      <c r="M40" s="248"/>
      <c r="N40" s="248"/>
      <c r="O40" s="248"/>
      <c r="P40" s="248"/>
      <c r="Q40" s="249"/>
      <c r="R40" s="250"/>
      <c r="S40" s="251"/>
      <c r="T40" s="268"/>
      <c r="U40" s="268"/>
      <c r="V40" s="268"/>
      <c r="W40" s="554"/>
      <c r="X40" s="554"/>
      <c r="Y40" s="554"/>
      <c r="Z40" s="169"/>
      <c r="AA40" s="170"/>
    </row>
    <row r="41" spans="2:27" ht="18.75">
      <c r="B41" s="759"/>
      <c r="C41" s="758"/>
      <c r="D41" s="248"/>
      <c r="E41" s="248"/>
      <c r="F41" s="248"/>
      <c r="G41" s="248"/>
      <c r="H41" s="249"/>
      <c r="I41" s="250"/>
      <c r="J41" s="251"/>
      <c r="K41" s="247"/>
      <c r="L41" s="248"/>
      <c r="M41" s="248"/>
      <c r="N41" s="248"/>
      <c r="O41" s="248"/>
      <c r="P41" s="248"/>
      <c r="Q41" s="249"/>
      <c r="R41" s="250"/>
      <c r="S41" s="251"/>
      <c r="T41" s="268"/>
      <c r="U41" s="268"/>
      <c r="V41" s="268"/>
      <c r="W41" s="554"/>
      <c r="X41" s="554"/>
      <c r="Y41" s="554"/>
      <c r="Z41" s="169"/>
      <c r="AA41" s="170"/>
    </row>
    <row r="42" spans="2:27" ht="18.75">
      <c r="B42" s="759"/>
      <c r="C42" s="758"/>
      <c r="D42" s="248"/>
      <c r="E42" s="248"/>
      <c r="F42" s="248"/>
      <c r="G42" s="248"/>
      <c r="H42" s="249"/>
      <c r="I42" s="250"/>
      <c r="J42" s="251"/>
      <c r="K42" s="247"/>
      <c r="L42" s="248"/>
      <c r="M42" s="248"/>
      <c r="N42" s="248"/>
      <c r="O42" s="248"/>
      <c r="P42" s="248"/>
      <c r="Q42" s="249"/>
      <c r="R42" s="250"/>
      <c r="S42" s="251"/>
      <c r="T42" s="268"/>
      <c r="U42" s="268"/>
      <c r="V42" s="268"/>
      <c r="W42" s="554"/>
      <c r="X42" s="554"/>
      <c r="Y42" s="554"/>
      <c r="Z42" s="169"/>
      <c r="AA42" s="170"/>
    </row>
    <row r="43" spans="2:27" ht="18.75">
      <c r="B43" s="759"/>
      <c r="C43" s="758"/>
      <c r="D43" s="248"/>
      <c r="E43" s="248"/>
      <c r="F43" s="248"/>
      <c r="G43" s="248"/>
      <c r="H43" s="249"/>
      <c r="I43" s="250"/>
      <c r="J43" s="251"/>
      <c r="K43" s="247"/>
      <c r="L43" s="248"/>
      <c r="M43" s="248"/>
      <c r="N43" s="248"/>
      <c r="O43" s="248"/>
      <c r="P43" s="248"/>
      <c r="Q43" s="249"/>
      <c r="R43" s="250"/>
      <c r="S43" s="251"/>
      <c r="T43" s="268"/>
      <c r="U43" s="268"/>
      <c r="V43" s="268"/>
      <c r="W43" s="554"/>
      <c r="X43" s="554"/>
      <c r="Y43" s="554"/>
      <c r="Z43" s="169"/>
      <c r="AA43" s="170"/>
    </row>
    <row r="44" spans="2:27" ht="18.75">
      <c r="B44" s="759"/>
      <c r="C44" s="758"/>
      <c r="D44" s="248"/>
      <c r="E44" s="248"/>
      <c r="F44" s="248"/>
      <c r="G44" s="248"/>
      <c r="H44" s="249"/>
      <c r="I44" s="250"/>
      <c r="J44" s="251"/>
      <c r="K44" s="247"/>
      <c r="L44" s="248"/>
      <c r="M44" s="248"/>
      <c r="N44" s="248"/>
      <c r="O44" s="248"/>
      <c r="P44" s="248"/>
      <c r="Q44" s="249"/>
      <c r="R44" s="250"/>
      <c r="S44" s="251"/>
      <c r="T44" s="268"/>
      <c r="U44" s="268"/>
      <c r="V44" s="268"/>
      <c r="W44" s="554"/>
      <c r="X44" s="554"/>
      <c r="Y44" s="554"/>
      <c r="Z44" s="169"/>
      <c r="AA44" s="170"/>
    </row>
    <row r="45" spans="2:27" ht="18.75">
      <c r="B45" s="760"/>
      <c r="C45" s="758"/>
      <c r="D45" s="248"/>
      <c r="E45" s="248"/>
      <c r="F45" s="248"/>
      <c r="G45" s="248"/>
      <c r="H45" s="249"/>
      <c r="I45" s="250"/>
      <c r="J45" s="251"/>
      <c r="K45" s="247"/>
      <c r="L45" s="248"/>
      <c r="M45" s="248"/>
      <c r="N45" s="248"/>
      <c r="O45" s="248"/>
      <c r="P45" s="248"/>
      <c r="Q45" s="249"/>
      <c r="R45" s="250"/>
      <c r="S45" s="251"/>
      <c r="T45" s="268"/>
      <c r="U45" s="268"/>
      <c r="V45" s="268"/>
      <c r="W45" s="554"/>
      <c r="X45" s="554"/>
      <c r="Y45" s="554"/>
      <c r="Z45" s="169"/>
      <c r="AA45" s="170"/>
    </row>
    <row r="46" spans="2:27" ht="18.75">
      <c r="B46" s="760"/>
      <c r="C46" s="758"/>
      <c r="D46" s="248"/>
      <c r="E46" s="248"/>
      <c r="F46" s="248"/>
      <c r="G46" s="248"/>
      <c r="H46" s="249"/>
      <c r="I46" s="250"/>
      <c r="J46" s="251"/>
      <c r="K46" s="247"/>
      <c r="L46" s="248"/>
      <c r="M46" s="248"/>
      <c r="N46" s="248"/>
      <c r="O46" s="248"/>
      <c r="P46" s="248"/>
      <c r="Q46" s="249"/>
      <c r="R46" s="250"/>
      <c r="S46" s="251"/>
      <c r="T46" s="268"/>
      <c r="U46" s="268"/>
      <c r="V46" s="268"/>
      <c r="W46" s="554"/>
      <c r="X46" s="554"/>
      <c r="Y46" s="554"/>
      <c r="Z46" s="169"/>
      <c r="AA46" s="170"/>
    </row>
    <row r="47" spans="2:27" ht="18.75">
      <c r="B47" s="760"/>
      <c r="C47" s="758"/>
      <c r="D47" s="248"/>
      <c r="E47" s="248"/>
      <c r="F47" s="248"/>
      <c r="G47" s="248"/>
      <c r="H47" s="249"/>
      <c r="I47" s="250"/>
      <c r="J47" s="251"/>
      <c r="K47" s="247"/>
      <c r="L47" s="248"/>
      <c r="M47" s="248"/>
      <c r="N47" s="248"/>
      <c r="O47" s="248"/>
      <c r="P47" s="248"/>
      <c r="Q47" s="249"/>
      <c r="R47" s="250"/>
      <c r="S47" s="251"/>
      <c r="T47" s="268"/>
      <c r="U47" s="268"/>
      <c r="V47" s="268"/>
      <c r="W47" s="554"/>
      <c r="X47" s="554"/>
      <c r="Y47" s="554"/>
      <c r="Z47" s="169"/>
      <c r="AA47" s="170"/>
    </row>
    <row r="48" spans="2:27" ht="18.75">
      <c r="B48" s="759"/>
      <c r="C48" s="758"/>
      <c r="D48" s="248"/>
      <c r="E48" s="248"/>
      <c r="F48" s="248"/>
      <c r="G48" s="248"/>
      <c r="H48" s="249"/>
      <c r="I48" s="250"/>
      <c r="J48" s="251"/>
      <c r="K48" s="247"/>
      <c r="L48" s="248"/>
      <c r="M48" s="248"/>
      <c r="N48" s="248"/>
      <c r="O48" s="248"/>
      <c r="P48" s="248"/>
      <c r="Q48" s="249"/>
      <c r="R48" s="250"/>
      <c r="S48" s="251"/>
      <c r="T48" s="268"/>
      <c r="U48" s="268"/>
      <c r="V48" s="268"/>
      <c r="W48" s="554"/>
      <c r="X48" s="554"/>
      <c r="Y48" s="554"/>
      <c r="Z48" s="169"/>
      <c r="AA48" s="170"/>
    </row>
    <row r="49" spans="2:27" ht="18.75">
      <c r="B49" s="759"/>
      <c r="C49" s="758"/>
      <c r="D49" s="248"/>
      <c r="E49" s="248"/>
      <c r="F49" s="248"/>
      <c r="G49" s="248"/>
      <c r="H49" s="249"/>
      <c r="I49" s="250"/>
      <c r="J49" s="251"/>
      <c r="K49" s="247"/>
      <c r="L49" s="248"/>
      <c r="M49" s="248"/>
      <c r="N49" s="248"/>
      <c r="O49" s="248"/>
      <c r="P49" s="248"/>
      <c r="Q49" s="249"/>
      <c r="R49" s="250"/>
      <c r="S49" s="251"/>
      <c r="T49" s="268"/>
      <c r="U49" s="268"/>
      <c r="V49" s="268"/>
      <c r="W49" s="554"/>
      <c r="X49" s="554"/>
      <c r="Y49" s="554"/>
      <c r="Z49" s="169"/>
      <c r="AA49" s="170"/>
    </row>
    <row r="50" spans="2:27" ht="18.75">
      <c r="B50" s="496"/>
      <c r="C50" s="261"/>
      <c r="D50" s="248"/>
      <c r="E50" s="248"/>
      <c r="F50" s="248"/>
      <c r="G50" s="248"/>
      <c r="H50" s="249"/>
      <c r="I50" s="250"/>
      <c r="J50" s="251"/>
      <c r="K50" s="247"/>
      <c r="L50" s="248"/>
      <c r="M50" s="248"/>
      <c r="N50" s="248"/>
      <c r="O50" s="248"/>
      <c r="P50" s="248"/>
      <c r="Q50" s="249"/>
      <c r="R50" s="250"/>
      <c r="S50" s="251"/>
      <c r="T50" s="268"/>
      <c r="U50" s="268"/>
      <c r="V50" s="268"/>
      <c r="W50" s="554"/>
      <c r="X50" s="554"/>
      <c r="Y50" s="554"/>
      <c r="Z50" s="169"/>
      <c r="AA50" s="170"/>
    </row>
    <row r="51" spans="2:27" ht="18.75">
      <c r="B51" s="757"/>
      <c r="C51" s="758"/>
      <c r="D51" s="248"/>
      <c r="E51" s="248"/>
      <c r="F51" s="248"/>
      <c r="G51" s="248"/>
      <c r="H51" s="249"/>
      <c r="I51" s="250"/>
      <c r="J51" s="251"/>
      <c r="K51" s="247"/>
      <c r="L51" s="248"/>
      <c r="M51" s="248"/>
      <c r="N51" s="248"/>
      <c r="O51" s="248"/>
      <c r="P51" s="248"/>
      <c r="Q51" s="249"/>
      <c r="R51" s="250"/>
      <c r="S51" s="251"/>
      <c r="T51" s="268"/>
      <c r="U51" s="268"/>
      <c r="V51" s="268"/>
      <c r="W51" s="554"/>
      <c r="X51" s="554"/>
      <c r="Y51" s="554"/>
      <c r="Z51" s="169"/>
      <c r="AA51" s="170"/>
    </row>
    <row r="52" spans="2:27" ht="18.75">
      <c r="B52" s="757"/>
      <c r="C52" s="758"/>
      <c r="D52" s="248"/>
      <c r="E52" s="248"/>
      <c r="F52" s="248"/>
      <c r="G52" s="248"/>
      <c r="H52" s="249"/>
      <c r="I52" s="250"/>
      <c r="J52" s="251"/>
      <c r="K52" s="247"/>
      <c r="L52" s="248"/>
      <c r="M52" s="248"/>
      <c r="N52" s="248"/>
      <c r="O52" s="248"/>
      <c r="P52" s="248"/>
      <c r="Q52" s="249"/>
      <c r="R52" s="250"/>
      <c r="S52" s="251"/>
      <c r="T52" s="268"/>
      <c r="U52" s="268"/>
      <c r="V52" s="268"/>
      <c r="W52" s="554"/>
      <c r="X52" s="554"/>
      <c r="Y52" s="554"/>
      <c r="Z52" s="169"/>
      <c r="AA52" s="170"/>
    </row>
  </sheetData>
  <sheetProtection/>
  <mergeCells count="32">
    <mergeCell ref="T1:V1"/>
    <mergeCell ref="T2:V2"/>
    <mergeCell ref="B14:B15"/>
    <mergeCell ref="C14:C15"/>
    <mergeCell ref="B16:B17"/>
    <mergeCell ref="C16:C17"/>
    <mergeCell ref="B18:B19"/>
    <mergeCell ref="C18:C19"/>
    <mergeCell ref="B21:B22"/>
    <mergeCell ref="C21:C22"/>
    <mergeCell ref="B23:B24"/>
    <mergeCell ref="C23:C24"/>
    <mergeCell ref="B25:B26"/>
    <mergeCell ref="C25:C26"/>
    <mergeCell ref="B27:B29"/>
    <mergeCell ref="C27:C29"/>
    <mergeCell ref="B30:B31"/>
    <mergeCell ref="C30:C31"/>
    <mergeCell ref="B32:B33"/>
    <mergeCell ref="C32:C33"/>
    <mergeCell ref="B34:B35"/>
    <mergeCell ref="C34:C35"/>
    <mergeCell ref="B36:B37"/>
    <mergeCell ref="C36:C37"/>
    <mergeCell ref="B51:B52"/>
    <mergeCell ref="C51:C52"/>
    <mergeCell ref="B38:B44"/>
    <mergeCell ref="C38:C44"/>
    <mergeCell ref="B45:B47"/>
    <mergeCell ref="C45:C47"/>
    <mergeCell ref="B48:B49"/>
    <mergeCell ref="C48:C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standard223</dc:creator>
  <cp:keywords/>
  <dc:description/>
  <cp:lastModifiedBy>Windows User</cp:lastModifiedBy>
  <cp:lastPrinted>2019-02-11T02:23:31Z</cp:lastPrinted>
  <dcterms:created xsi:type="dcterms:W3CDTF">2011-12-21T06:56:35Z</dcterms:created>
  <dcterms:modified xsi:type="dcterms:W3CDTF">2019-02-11T02:24:29Z</dcterms:modified>
  <cp:category/>
  <cp:version/>
  <cp:contentType/>
  <cp:contentStatus/>
</cp:coreProperties>
</file>