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 activeTab="2"/>
  </bookViews>
  <sheets>
    <sheet name="รายการจัดสรร" sheetId="1" r:id="rId1"/>
    <sheet name="รายละเอียดโครงการ" sheetId="4" r:id="rId2"/>
    <sheet name="สรุปงบประมาณตามหมวดรายจ่าย" sheetId="5" r:id="rId3"/>
    <sheet name="รหัสงบประมาณ" sheetId="2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C35" i="5"/>
  <c r="H32"/>
  <c r="F32"/>
  <c r="K31"/>
  <c r="H31"/>
  <c r="F31"/>
  <c r="F30"/>
  <c r="H30" s="1"/>
  <c r="H29"/>
  <c r="F29"/>
  <c r="F28"/>
  <c r="H28" s="1"/>
  <c r="H27"/>
  <c r="F27"/>
  <c r="F26"/>
  <c r="H26" s="1"/>
  <c r="H25"/>
  <c r="F25"/>
  <c r="M24"/>
  <c r="F24"/>
  <c r="H24" s="1"/>
  <c r="M23"/>
  <c r="F23"/>
  <c r="H23" s="1"/>
  <c r="M22"/>
  <c r="H22"/>
  <c r="F22"/>
  <c r="K21"/>
  <c r="M21" s="1"/>
  <c r="H21"/>
  <c r="F21"/>
  <c r="L20"/>
  <c r="M20" s="1"/>
  <c r="H20"/>
  <c r="F20"/>
  <c r="M19"/>
  <c r="H19"/>
  <c r="F19"/>
  <c r="M18"/>
  <c r="F18"/>
  <c r="H18" s="1"/>
  <c r="M17"/>
  <c r="L17"/>
  <c r="F17"/>
  <c r="H17" s="1"/>
  <c r="M16"/>
  <c r="F16"/>
  <c r="H16" s="1"/>
  <c r="M15"/>
  <c r="L15"/>
  <c r="F15"/>
  <c r="H15" s="1"/>
  <c r="M14"/>
  <c r="H14"/>
  <c r="F14"/>
  <c r="L13"/>
  <c r="M13" s="1"/>
  <c r="H13"/>
  <c r="F13"/>
  <c r="M12"/>
  <c r="H12"/>
  <c r="F12"/>
  <c r="M11"/>
  <c r="F11"/>
  <c r="H11" s="1"/>
  <c r="M10"/>
  <c r="L10"/>
  <c r="F10"/>
  <c r="H10" s="1"/>
  <c r="M9"/>
  <c r="L9"/>
  <c r="F9"/>
  <c r="H9" s="1"/>
  <c r="M8"/>
  <c r="F8"/>
  <c r="H8" s="1"/>
  <c r="M7"/>
  <c r="H7"/>
  <c r="F7"/>
  <c r="M6"/>
  <c r="H6"/>
  <c r="F6"/>
  <c r="F5" s="1"/>
  <c r="K5"/>
  <c r="G5"/>
  <c r="E5"/>
  <c r="D5"/>
  <c r="C5"/>
  <c r="D6" i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10"/>
  <c r="C7"/>
  <c r="G10"/>
  <c r="G33"/>
  <c r="C33" s="1"/>
  <c r="G32"/>
  <c r="C32" s="1"/>
  <c r="G31"/>
  <c r="C31" s="1"/>
  <c r="G30"/>
  <c r="C30" s="1"/>
  <c r="G29"/>
  <c r="C29" s="1"/>
  <c r="G28"/>
  <c r="C28" s="1"/>
  <c r="G27"/>
  <c r="C27" s="1"/>
  <c r="G26"/>
  <c r="C26" s="1"/>
  <c r="G25"/>
  <c r="C25" s="1"/>
  <c r="G24"/>
  <c r="C24" s="1"/>
  <c r="G23"/>
  <c r="C23" s="1"/>
  <c r="G22"/>
  <c r="C22" s="1"/>
  <c r="G21"/>
  <c r="C21" s="1"/>
  <c r="G20"/>
  <c r="C20" s="1"/>
  <c r="G19"/>
  <c r="C19" s="1"/>
  <c r="G18"/>
  <c r="C18" s="1"/>
  <c r="G17"/>
  <c r="C17" s="1"/>
  <c r="G16"/>
  <c r="C16" s="1"/>
  <c r="G15"/>
  <c r="C15" s="1"/>
  <c r="G14"/>
  <c r="C14" s="1"/>
  <c r="G13"/>
  <c r="C13" s="1"/>
  <c r="G12"/>
  <c r="C12" s="1"/>
  <c r="G11"/>
  <c r="C11" s="1"/>
  <c r="G9"/>
  <c r="C9" s="1"/>
  <c r="G8"/>
  <c r="C8" s="1"/>
  <c r="G7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6" s="1"/>
  <c r="H8"/>
  <c r="H7"/>
  <c r="E7"/>
  <c r="F6"/>
  <c r="R7" i="4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6"/>
  <c r="S6"/>
  <c r="Q7"/>
  <c r="Q8"/>
  <c r="Q9"/>
  <c r="Q10"/>
  <c r="Q11"/>
  <c r="Q12"/>
  <c r="Q13"/>
  <c r="Q14"/>
  <c r="Q15"/>
  <c r="Q16"/>
  <c r="Q17"/>
  <c r="Q6"/>
  <c r="P17"/>
  <c r="P16"/>
  <c r="P15"/>
  <c r="P14"/>
  <c r="P13"/>
  <c r="P12"/>
  <c r="P11"/>
  <c r="P10"/>
  <c r="P9"/>
  <c r="P8"/>
  <c r="P7"/>
  <c r="P6"/>
  <c r="O5"/>
  <c r="N5"/>
  <c r="M5"/>
  <c r="L5"/>
  <c r="K5"/>
  <c r="J5"/>
  <c r="I5"/>
  <c r="H5"/>
  <c r="G5"/>
  <c r="F5"/>
  <c r="E5"/>
  <c r="D5"/>
  <c r="C5"/>
  <c r="B5"/>
  <c r="I12" i="1"/>
  <c r="J6"/>
  <c r="X33"/>
  <c r="L33" s="1"/>
  <c r="X32"/>
  <c r="L32" s="1"/>
  <c r="X31"/>
  <c r="L31" s="1"/>
  <c r="X30"/>
  <c r="L30" s="1"/>
  <c r="X29"/>
  <c r="L29" s="1"/>
  <c r="X28"/>
  <c r="L28" s="1"/>
  <c r="X27"/>
  <c r="L27" s="1"/>
  <c r="X26"/>
  <c r="L26" s="1"/>
  <c r="X25"/>
  <c r="L25" s="1"/>
  <c r="X24"/>
  <c r="L24" s="1"/>
  <c r="X23"/>
  <c r="L23" s="1"/>
  <c r="X22"/>
  <c r="L22" s="1"/>
  <c r="X21"/>
  <c r="L21" s="1"/>
  <c r="X20"/>
  <c r="L20" s="1"/>
  <c r="X19"/>
  <c r="L19" s="1"/>
  <c r="X18"/>
  <c r="L18" s="1"/>
  <c r="X17"/>
  <c r="L17" s="1"/>
  <c r="X16"/>
  <c r="L16" s="1"/>
  <c r="X15"/>
  <c r="L15" s="1"/>
  <c r="X14"/>
  <c r="L14" s="1"/>
  <c r="X13"/>
  <c r="L13" s="1"/>
  <c r="X12"/>
  <c r="L12" s="1"/>
  <c r="X11"/>
  <c r="L11" s="1"/>
  <c r="X10"/>
  <c r="L10" s="1"/>
  <c r="X9"/>
  <c r="L9" s="1"/>
  <c r="X8"/>
  <c r="L8" s="1"/>
  <c r="X7"/>
  <c r="L7" s="1"/>
  <c r="O33"/>
  <c r="I33" s="1"/>
  <c r="O32"/>
  <c r="I32" s="1"/>
  <c r="O31"/>
  <c r="I31" s="1"/>
  <c r="O30"/>
  <c r="I30" s="1"/>
  <c r="O29"/>
  <c r="I29" s="1"/>
  <c r="O28"/>
  <c r="I28" s="1"/>
  <c r="O27"/>
  <c r="I27" s="1"/>
  <c r="O26"/>
  <c r="I26" s="1"/>
  <c r="O25"/>
  <c r="I25" s="1"/>
  <c r="O24"/>
  <c r="I24" s="1"/>
  <c r="O23"/>
  <c r="I23" s="1"/>
  <c r="O22"/>
  <c r="I22" s="1"/>
  <c r="O21"/>
  <c r="I21" s="1"/>
  <c r="O20"/>
  <c r="I20" s="1"/>
  <c r="O19"/>
  <c r="I19" s="1"/>
  <c r="O18"/>
  <c r="O17"/>
  <c r="I17" s="1"/>
  <c r="O16"/>
  <c r="I16" s="1"/>
  <c r="O15"/>
  <c r="I15" s="1"/>
  <c r="O14"/>
  <c r="I14" s="1"/>
  <c r="O13"/>
  <c r="I13" s="1"/>
  <c r="O12"/>
  <c r="O11"/>
  <c r="I11" s="1"/>
  <c r="O10"/>
  <c r="I10" s="1"/>
  <c r="O9"/>
  <c r="O8"/>
  <c r="I8" s="1"/>
  <c r="O7"/>
  <c r="U7"/>
  <c r="K7" s="1"/>
  <c r="U8"/>
  <c r="K8" s="1"/>
  <c r="U9"/>
  <c r="K9" s="1"/>
  <c r="U11"/>
  <c r="K11" s="1"/>
  <c r="U12"/>
  <c r="K12" s="1"/>
  <c r="U13"/>
  <c r="K13" s="1"/>
  <c r="U14"/>
  <c r="K14" s="1"/>
  <c r="U15"/>
  <c r="K15" s="1"/>
  <c r="U16"/>
  <c r="K16" s="1"/>
  <c r="U17"/>
  <c r="K17" s="1"/>
  <c r="U18"/>
  <c r="K18" s="1"/>
  <c r="U19"/>
  <c r="K19" s="1"/>
  <c r="U20"/>
  <c r="K20" s="1"/>
  <c r="U21"/>
  <c r="K21" s="1"/>
  <c r="U22"/>
  <c r="K22" s="1"/>
  <c r="U23"/>
  <c r="K23" s="1"/>
  <c r="U24"/>
  <c r="K24" s="1"/>
  <c r="U25"/>
  <c r="K25" s="1"/>
  <c r="U26"/>
  <c r="K26" s="1"/>
  <c r="U27"/>
  <c r="U28"/>
  <c r="K28" s="1"/>
  <c r="U29"/>
  <c r="K29" s="1"/>
  <c r="U30"/>
  <c r="K30" s="1"/>
  <c r="U31"/>
  <c r="K31" s="1"/>
  <c r="U32"/>
  <c r="K32" s="1"/>
  <c r="U33"/>
  <c r="K33" s="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7"/>
  <c r="V6"/>
  <c r="Q6"/>
  <c r="P6"/>
  <c r="M6"/>
  <c r="S10"/>
  <c r="U10" s="1"/>
  <c r="K10" s="1"/>
  <c r="W6"/>
  <c r="T6"/>
  <c r="R6"/>
  <c r="N6"/>
  <c r="M5" i="5" l="1"/>
  <c r="H5"/>
  <c r="L5"/>
  <c r="E6" i="1"/>
  <c r="G6"/>
  <c r="R5" i="4"/>
  <c r="Q5"/>
  <c r="S5"/>
  <c r="P5"/>
  <c r="L6" i="1"/>
  <c r="I9"/>
  <c r="I6" s="1"/>
  <c r="C6"/>
  <c r="I7"/>
  <c r="I18"/>
  <c r="K27"/>
  <c r="K6" s="1"/>
  <c r="X6"/>
  <c r="S6"/>
  <c r="U6" s="1"/>
  <c r="O6"/>
  <c r="B6"/>
  <c r="E5" l="1"/>
  <c r="I5"/>
</calcChain>
</file>

<file path=xl/sharedStrings.xml><?xml version="1.0" encoding="utf-8"?>
<sst xmlns="http://schemas.openxmlformats.org/spreadsheetml/2006/main" count="282" uniqueCount="156">
  <si>
    <t>หน่วยงาน</t>
  </si>
  <si>
    <t>ผลผลิตที่ 1</t>
  </si>
  <si>
    <t>ผลผลิตที่ 2</t>
  </si>
  <si>
    <t>ผลผลิตที่ 3</t>
  </si>
  <si>
    <t>2100733020000000</t>
  </si>
  <si>
    <t>2100706001000000</t>
  </si>
  <si>
    <t>2100706003000000</t>
  </si>
  <si>
    <t>โอนครั้งที่ 2</t>
  </si>
  <si>
    <t>โอนครั้งที่ 1</t>
  </si>
  <si>
    <t>ปรับการโอนครั้งที่ 2</t>
  </si>
  <si>
    <t>**  2100700000  งบนโยบายกรมฯ</t>
  </si>
  <si>
    <t>**  2100700001  กพร.</t>
  </si>
  <si>
    <t>**  2100700002  ตส.</t>
  </si>
  <si>
    <t>**  2100700003  สำนักบริหาร</t>
  </si>
  <si>
    <t>**  2100700004  กองคลัง</t>
  </si>
  <si>
    <t>**  2100700005  สพ.รศ.</t>
  </si>
  <si>
    <t>**  2100700006  กองแบบแผน</t>
  </si>
  <si>
    <t>**  2100700007  วศ.</t>
  </si>
  <si>
    <t>**  2100700008  สบส.เขต 5 (ราชบุรี)</t>
  </si>
  <si>
    <t>**  2100700009  สบส.เขต 7 (ขอนแก่น)</t>
  </si>
  <si>
    <t>**  2100700010  สบส.เขต 3 (นครสวรรค์)</t>
  </si>
  <si>
    <t>**  2100700011  สบส.เขต 9 (นครราชสีมา)</t>
  </si>
  <si>
    <t>**  2100700012  สบส.เขต 10 (อุบลฯ)</t>
  </si>
  <si>
    <t>**  2100700013  สบส.เขต 1 (เชียงใหม่)</t>
  </si>
  <si>
    <t>**  2100700014  สบส.เขต 12 (สงขลา)</t>
  </si>
  <si>
    <t>**  2100700015  สบส.เขต 6 (ชลบุรี)</t>
  </si>
  <si>
    <t>**  2100700017  สช.</t>
  </si>
  <si>
    <t>**  2100700019  สบส.เขต 2 (พิษณุโลก) นส</t>
  </si>
  <si>
    <t>**  2100700020   สบส.เขต 8 (อุดรธานี) ขก</t>
  </si>
  <si>
    <t>**  2100700021  สบส.เขต 11 (นครศรีฯ)</t>
  </si>
  <si>
    <t>**  2100700023  กองสุขศึกษา</t>
  </si>
  <si>
    <t>**  2100700027  กสท</t>
  </si>
  <si>
    <t>**  2100700028  กองกฏหมาย</t>
  </si>
  <si>
    <t>** 2100700031 กบค</t>
  </si>
  <si>
    <t>** 2100700032 กองแผนงาน</t>
  </si>
  <si>
    <t>** 2100700034 ศูนย์ปฏิบัติการต่อต้านการทุจริต (กลุ่มงานคุ้มครองจริยธรรม)</t>
  </si>
  <si>
    <t>** 2100700035 สบส.เขต 4 (นนทบุรี)</t>
  </si>
  <si>
    <t>รายละเอียดการจัดสรรเงินงบประมาณปี พ.ศ. 2558 (งบดำเนินงาน)</t>
  </si>
  <si>
    <t>งบประมาณที่ได้รับ (P011)</t>
  </si>
  <si>
    <t>งบประมาณที่ได้รับ (P021)</t>
  </si>
  <si>
    <t>งบประมาณที่ได้รับ (P022)</t>
  </si>
  <si>
    <t>งบประมาณที่ได้รับ (P031)</t>
  </si>
  <si>
    <t>งบประมาณที่ได้รับทั้งสิ้น</t>
  </si>
  <si>
    <t>โอนครั้งที่ 3 (รอเงินมา)</t>
  </si>
  <si>
    <t>รายละเอียดการโอนเงินในระบบ GFMIS</t>
  </si>
  <si>
    <t>P011</t>
  </si>
  <si>
    <t>P021</t>
  </si>
  <si>
    <t>P022</t>
  </si>
  <si>
    <t>P031</t>
  </si>
  <si>
    <t>กอง สช</t>
  </si>
  <si>
    <t>กองสุขศึกษา</t>
  </si>
  <si>
    <t>กอง วศ</t>
  </si>
  <si>
    <t>กองแบบแผน</t>
  </si>
  <si>
    <t>สรพรศ</t>
  </si>
  <si>
    <t>แยกตามผลผลิต/กิจกรรม</t>
  </si>
  <si>
    <t>รายละเอียดการจัดสรรเงินงบประมาณปี พ.ศ. 2558 ตามแผนงาน/โครงการ (งบดำเนินงาน)</t>
  </si>
  <si>
    <t>รวม</t>
  </si>
  <si>
    <t>งบพัฒนาและบริหารจัดการหน่วยงาน</t>
  </si>
  <si>
    <t>อสม.ปปช</t>
  </si>
  <si>
    <t>ถ่ายทอดนโยบาย แนวทางฯ ปี 58</t>
  </si>
  <si>
    <t>อบรม อสม.</t>
  </si>
  <si>
    <t>สนน.ชมรม อสม.</t>
  </si>
  <si>
    <t>ตำบลจัดการ</t>
  </si>
  <si>
    <t>คัดเลือก อสม.ดีเด่นเขต/ภาค</t>
  </si>
  <si>
    <t>คัดเลือก อสม.ดีเยี่ยม</t>
  </si>
  <si>
    <t>คัดเลือก อสม.ดีเยี่ยมอย่างยิ่ง</t>
  </si>
  <si>
    <t>แผนงานสนับสนุนการพัฒนา และควบคุม กำกับคุณภาพงานสุขศึกษาในพื้นที่ 12 เขต</t>
  </si>
  <si>
    <t>แผนงานการส่งเสริม สนับสนุนการดำเนินงานพัฒนาพฤติกรรมสุขภาพกลุ่มวัย</t>
  </si>
  <si>
    <t>คก.บูรณาการการควบคุมกำกับมาตรฐานสถานบริการด้านวิศวกรรมการแพทย์</t>
  </si>
  <si>
    <t>คก.พัฒนามาตรฐานด้านอาคารและสภาพแวดล้อม</t>
  </si>
  <si>
    <t>คก.ควบคุม กำกับมาตรฐานสถานพยาบาลฯ</t>
  </si>
  <si>
    <t>รวมงบประมาณที่จัดสรรแล้วทั้งสิ้น</t>
  </si>
  <si>
    <t>งบประมาณที่ได้รับจัดสรรแล้วแยกตามผลผลิต/กิจกรรม</t>
  </si>
  <si>
    <r>
      <t xml:space="preserve">คงเหลือที่ยังไม่ได้จัดสรร แยกตามผลผลิต/กิจกรรม               </t>
    </r>
    <r>
      <rPr>
        <b/>
        <sz val="16"/>
        <color rgb="FFFF0000"/>
        <rFont val="TH SarabunPSK"/>
        <family val="2"/>
      </rPr>
      <t>(รอเงินมา)</t>
    </r>
  </si>
  <si>
    <t>รวมงบประมาณที่ยังไม่ได้รับจัดสรร</t>
  </si>
  <si>
    <t>รหัสงบประมาณ ปี 2558</t>
  </si>
  <si>
    <t>ผลผลิต/โครงการ</t>
  </si>
  <si>
    <t>รหัสงบประมาณ</t>
  </si>
  <si>
    <t>ชื่อผลผลิต/โครงการ</t>
  </si>
  <si>
    <t>รหัส/กิจกรรมหลัก</t>
  </si>
  <si>
    <t>แผนงาน :  ป้องกัน ปราบปรามการทุจริตและประพฤติมิชอบในภาครัฐ</t>
  </si>
  <si>
    <t>ผ 1</t>
  </si>
  <si>
    <t>โครงการเสริมสร้างศักยภาพอาสาสมัครสาธารณสุขประจำหมู่บ้าน (อสม.)ด้านการป้องกันและปราบปรามการทุจริต ในระดับชุมชน (58112XX)</t>
  </si>
  <si>
    <t>ก 1</t>
  </si>
  <si>
    <t>21007XXXXJ4746</t>
  </si>
  <si>
    <r>
      <t xml:space="preserve">พัฒนาความรู้ให้อาสาสมัครสาธารณสุขประจำหมู่บ้าน (อสม.) ด้านการป้องกันและปราบปรามการทุจริตในระดับชุมชน </t>
    </r>
    <r>
      <rPr>
        <sz val="13.5"/>
        <color rgb="FFFF0000"/>
        <rFont val="TH SarabunPSK"/>
        <family val="2"/>
      </rPr>
      <t>(งบดำเนินงาน)</t>
    </r>
  </si>
  <si>
    <t>แผนงาน :  พัฒนาด้านสาธารณสุข</t>
  </si>
  <si>
    <t>ผ 2</t>
  </si>
  <si>
    <t>สถานบริการสุขภาพภาครัฐ ภาคเอกชน สถานประกอบการเพื่อสุขภาพ และผู้ประกอบโรคศิลปะ ได้รับการส่งเสริมสนับสนุน พัฒนา ควบคุม กำกับ มีมาตรฐานตามที่กฎหมายกำหนด และยกระดับคุณภาพบริการสู่สากล (58111XX,  58112XX,  58113XX)</t>
  </si>
  <si>
    <t>21007XXXXJ4743</t>
  </si>
  <si>
    <r>
      <t xml:space="preserve">สนับสนุนการดำเนินงานด้านเทคโนโลยีสารสนเทศและการสื่อสาร                </t>
    </r>
    <r>
      <rPr>
        <sz val="13.5"/>
        <color rgb="FFFF0000"/>
        <rFont val="TH SarabunPSK"/>
        <family val="2"/>
      </rPr>
      <t>(งบดำเนินงาน,งบลงทุน)</t>
    </r>
  </si>
  <si>
    <t>ก2</t>
  </si>
  <si>
    <t>21007XXXXJ4744</t>
  </si>
  <si>
    <r>
      <t xml:space="preserve">ส่งเสริม สนับสนุน พัฒนา  ควบคุม กำกับสถานบริการสุขภาพภาครัฐ ภาคเอกชน สถานประกอบการเพื่อสุขภาพ ผู้ประกอบโรคศิลปะ และ เครือข่ายระบบบริการสุขภาพ </t>
    </r>
    <r>
      <rPr>
        <sz val="13.5"/>
        <color rgb="FFFF0000"/>
        <rFont val="TH SarabunPSK"/>
        <family val="2"/>
      </rPr>
      <t xml:space="preserve"> (งบบุคลากร,งบดำเนินงาน,งบลงทุน)</t>
    </r>
  </si>
  <si>
    <t>2100706001500001</t>
  </si>
  <si>
    <t>เงินอุดหนุนโครงการสนับสนุนองค์กรเอกชนสาธารณประโยชน์ในการพัฒนาสาธารณสุข   (5811410)</t>
  </si>
  <si>
    <r>
      <t xml:space="preserve">ส่งเสริม สนับสนุน พัฒนา  ควบคุม กำกับสถานบริการสุขภาพภาครัฐ ภาคเอกชน สถานประกอบการเพื่อสุขภาพ ผู้ประกอบโรคศิลปะ และ เครือข่ายระบบบริการสุขภาพ </t>
    </r>
    <r>
      <rPr>
        <sz val="13.5"/>
        <color rgb="FFFF0000"/>
        <rFont val="TH SarabunPSK"/>
        <family val="2"/>
      </rPr>
      <t>(งบเงินอุดหนุน,งบรายจ่ายอื่น)</t>
    </r>
  </si>
  <si>
    <t>2100706001700001</t>
  </si>
  <si>
    <t>ค่าใช้จ่ายในการเดินทางไปราชการต่างประเทศชั่วคราว   (58115XX)</t>
  </si>
  <si>
    <t>ผ 3</t>
  </si>
  <si>
    <t>ประชาชนกลุ่มเป้าหมายได้รับการถ่ายทอดความรู้ด้านสุขภาพ (58112XX)</t>
  </si>
  <si>
    <t>21007XXXXJ4745</t>
  </si>
  <si>
    <r>
      <t xml:space="preserve">บูรณาการการพัฒนาด้านสุขภาพ </t>
    </r>
    <r>
      <rPr>
        <sz val="13.5"/>
        <color rgb="FFFF0000"/>
        <rFont val="TH SarabunPSK"/>
        <family val="2"/>
      </rPr>
      <t>(งบดำเนินงาน)</t>
    </r>
  </si>
  <si>
    <t>แผนงาน :  ส่งเสริมการวิจัยและพัฒนา</t>
  </si>
  <si>
    <t>ผ 4</t>
  </si>
  <si>
    <t>2100760019700001</t>
  </si>
  <si>
    <t>การวิจัยและพัฒนาด้านการสนับสนุนบริการสุขภาพ (58115XX)</t>
  </si>
  <si>
    <t>21007XXXXJ4747</t>
  </si>
  <si>
    <r>
      <t xml:space="preserve">วิจัยและพัฒนาด้านการสนับสนุนบริการสุขภาพ </t>
    </r>
    <r>
      <rPr>
        <sz val="13.5"/>
        <color rgb="FFFF0000"/>
        <rFont val="TH SarabunPSK"/>
        <family val="2"/>
      </rPr>
      <t>(งบรายจ่ายอื่น)</t>
    </r>
  </si>
  <si>
    <t>งบดำเนินงาน</t>
  </si>
  <si>
    <t xml:space="preserve">งบดำเนินงานงาน ปี 58 </t>
  </si>
  <si>
    <t>งบลงทุน ปี 2558</t>
  </si>
  <si>
    <t>หน่วยงานเดิม</t>
  </si>
  <si>
    <t>หน่วยงานใหม่</t>
  </si>
  <si>
    <t>รวมผลิตที่ 2</t>
  </si>
  <si>
    <t>รวม 3 ผลผลิต</t>
  </si>
  <si>
    <t>ก 1 (4746)</t>
  </si>
  <si>
    <t>ก 1 (4743)</t>
  </si>
  <si>
    <t>ก 2 (4744)</t>
  </si>
  <si>
    <t>ก 1 (4745)</t>
  </si>
  <si>
    <t>*** รวมงบประมาณ</t>
  </si>
  <si>
    <t>งบนโยบายกรมฯ</t>
  </si>
  <si>
    <t>**  2100700000  สบส.</t>
  </si>
  <si>
    <t>**  2100700008  สำนักงานฯ เขต 5 (ราชบุรี)</t>
  </si>
  <si>
    <t>**  2100700009  สำนักงานฯ เขต 7 (ขอนแก่น)</t>
  </si>
  <si>
    <t>**  2100700010  สำนักงานฯ เขต 3 (นครสวรรค์)</t>
  </si>
  <si>
    <t>**  2100700011  สำนักงานฯ เขต 9 (นครราชสีมา)</t>
  </si>
  <si>
    <t>**  2100700012  สำนักงานฯ เขต 10 (อุบลราชธานี)</t>
  </si>
  <si>
    <t>**  2100700008  วศ.1 ราชบุรี</t>
  </si>
  <si>
    <t>**  2100700013  สำนักงานฯ เขต 1  (เชียงใหม่)</t>
  </si>
  <si>
    <t>**  2100700009  วศ.2 ขอนแก่น</t>
  </si>
  <si>
    <t>**  2100700014  สำนักงานฯ เขต 12  (สงขลา)</t>
  </si>
  <si>
    <t>**  2100700010  วศ.3 นครสวรรค์</t>
  </si>
  <si>
    <t>**  2100700015  สำนักงานฯ เขต 6  (ชลบุรี)</t>
  </si>
  <si>
    <t>**  2100700011  วศ.4 นครราช ฯ</t>
  </si>
  <si>
    <t>**  2100700016  สำนักงานฯ เขต 11  (สุราษฏร์ธานี)</t>
  </si>
  <si>
    <t>**  2100700012  วศ.5 อุบล ฯ</t>
  </si>
  <si>
    <t>**  2100700013  วศ.6 เชียงใหม่</t>
  </si>
  <si>
    <t>**  2100700020  สำนักงานฯ เขต 8  (อุดรธานี)</t>
  </si>
  <si>
    <t>**  2100700014  วศ.7 สงขลา</t>
  </si>
  <si>
    <t>**  2100700015  วศ.8 ชลบุรี</t>
  </si>
  <si>
    <t>**  2100700027  กองสุขภาพระหว่างประเทศ</t>
  </si>
  <si>
    <t>**  2100700016  วศ.9 สุราษฎร์ ฯ</t>
  </si>
  <si>
    <t>**  2100700032  กองแผนงาน</t>
  </si>
  <si>
    <t>**  2100700019  สำนักงานฯ เขต 2  (พิษณุโลก)</t>
  </si>
  <si>
    <t>**  2100700035  สำนักงานฯ เขต 4 (นนทบุรี)</t>
  </si>
  <si>
    <t>**  2100700019  สช.2 นครสวรรค์</t>
  </si>
  <si>
    <t>**  2100700020  สช.3 ขอนแก่น</t>
  </si>
  <si>
    <t>งบเงินอุดหนุน ปี 2558</t>
  </si>
  <si>
    <t>**  2100700027  ศสท</t>
  </si>
  <si>
    <t>**  2100700028  สำนักกฏหมาย</t>
  </si>
  <si>
    <t>**  2100700031  กบค</t>
  </si>
  <si>
    <t>**  2100700031  สบค</t>
  </si>
  <si>
    <t>**  2100700034  ศูนย์ปฏิบัติการต่อต้านการทุจริต</t>
  </si>
  <si>
    <t>งบรายจ่ายอื่น (งานวิจัย) ปี 2558</t>
  </si>
  <si>
    <t>2100706001500001  (J4744)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</si>
</sst>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FF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color indexed="8"/>
      <name val="Tahoma"/>
      <family val="2"/>
    </font>
    <font>
      <b/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ahoma"/>
      <family val="2"/>
    </font>
    <font>
      <sz val="13.5"/>
      <color theme="1"/>
      <name val="TH SarabunPSK"/>
      <family val="2"/>
    </font>
    <font>
      <b/>
      <sz val="13.5"/>
      <name val="TH SarabunPSK"/>
      <family val="2"/>
    </font>
    <font>
      <sz val="13.5"/>
      <name val="TH SarabunPSK"/>
      <family val="2"/>
    </font>
    <font>
      <sz val="13.5"/>
      <color indexed="8"/>
      <name val="TH SarabunPSK"/>
      <family val="2"/>
    </font>
    <font>
      <sz val="13.5"/>
      <color rgb="FFFF0000"/>
      <name val="TH SarabunPSK"/>
      <family val="2"/>
    </font>
    <font>
      <b/>
      <sz val="9"/>
      <name val="TH SarabunPSK"/>
      <family val="2"/>
    </font>
    <font>
      <b/>
      <sz val="12"/>
      <name val="TH SarabunPSK"/>
      <family val="2"/>
    </font>
    <font>
      <b/>
      <sz val="9"/>
      <color rgb="FFFF0000"/>
      <name val="TH SarabunPSK"/>
      <family val="2"/>
    </font>
    <font>
      <sz val="9"/>
      <name val="TH SarabunPSK"/>
      <family val="2"/>
    </font>
    <font>
      <b/>
      <sz val="1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7" fillId="0" borderId="0"/>
  </cellStyleXfs>
  <cellXfs count="19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3" fontId="5" fillId="2" borderId="7" xfId="1" applyFont="1" applyFill="1" applyBorder="1" applyAlignment="1">
      <alignment vertical="center"/>
    </xf>
    <xf numFmtId="43" fontId="3" fillId="0" borderId="7" xfId="1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5" fillId="2" borderId="3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43" fontId="5" fillId="3" borderId="7" xfId="1" applyFont="1" applyFill="1" applyBorder="1" applyAlignment="1">
      <alignment vertical="center"/>
    </xf>
    <xf numFmtId="43" fontId="5" fillId="3" borderId="3" xfId="1" applyFont="1" applyFill="1" applyBorder="1" applyAlignment="1">
      <alignment vertical="center"/>
    </xf>
    <xf numFmtId="43" fontId="5" fillId="4" borderId="7" xfId="0" applyNumberFormat="1" applyFont="1" applyFill="1" applyBorder="1" applyAlignment="1">
      <alignment vertical="center"/>
    </xf>
    <xf numFmtId="43" fontId="5" fillId="4" borderId="6" xfId="0" applyNumberFormat="1" applyFont="1" applyFill="1" applyBorder="1" applyAlignment="1">
      <alignment vertical="center"/>
    </xf>
    <xf numFmtId="43" fontId="5" fillId="3" borderId="6" xfId="1" applyFont="1" applyFill="1" applyBorder="1" applyAlignment="1">
      <alignment vertical="center"/>
    </xf>
    <xf numFmtId="43" fontId="5" fillId="2" borderId="6" xfId="1" applyFont="1" applyFill="1" applyBorder="1" applyAlignment="1">
      <alignment vertical="center"/>
    </xf>
    <xf numFmtId="43" fontId="2" fillId="4" borderId="5" xfId="1" applyFont="1" applyFill="1" applyBorder="1" applyAlignment="1">
      <alignment vertical="center"/>
    </xf>
    <xf numFmtId="43" fontId="2" fillId="3" borderId="5" xfId="1" applyFont="1" applyFill="1" applyBorder="1" applyAlignment="1">
      <alignment vertical="center"/>
    </xf>
    <xf numFmtId="43" fontId="2" fillId="0" borderId="5" xfId="1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5" fillId="4" borderId="3" xfId="0" applyNumberFormat="1" applyFont="1" applyFill="1" applyBorder="1" applyAlignment="1">
      <alignment vertical="center"/>
    </xf>
    <xf numFmtId="43" fontId="8" fillId="0" borderId="3" xfId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43" fontId="2" fillId="5" borderId="9" xfId="1" applyFont="1" applyFill="1" applyBorder="1" applyAlignment="1">
      <alignment vertical="center"/>
    </xf>
    <xf numFmtId="43" fontId="5" fillId="5" borderId="6" xfId="0" applyNumberFormat="1" applyFont="1" applyFill="1" applyBorder="1" applyAlignment="1">
      <alignment vertical="center"/>
    </xf>
    <xf numFmtId="43" fontId="5" fillId="5" borderId="7" xfId="0" applyNumberFormat="1" applyFont="1" applyFill="1" applyBorder="1" applyAlignment="1">
      <alignment vertical="center"/>
    </xf>
    <xf numFmtId="43" fontId="5" fillId="5" borderId="3" xfId="0" applyNumberFormat="1" applyFont="1" applyFill="1" applyBorder="1" applyAlignment="1">
      <alignment vertical="center"/>
    </xf>
    <xf numFmtId="43" fontId="2" fillId="5" borderId="5" xfId="1" applyFont="1" applyFill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2" fillId="0" borderId="0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0" fontId="18" fillId="6" borderId="9" xfId="2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2" borderId="10" xfId="0" quotePrefix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43" fontId="23" fillId="2" borderId="0" xfId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 wrapText="1"/>
    </xf>
    <xf numFmtId="0" fontId="23" fillId="2" borderId="5" xfId="0" quotePrefix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9" xfId="0" quotePrefix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center" vertical="center"/>
    </xf>
    <xf numFmtId="0" fontId="23" fillId="2" borderId="12" xfId="0" quotePrefix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/>
    </xf>
    <xf numFmtId="0" fontId="23" fillId="2" borderId="4" xfId="0" quotePrefix="1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/>
    </xf>
    <xf numFmtId="0" fontId="26" fillId="2" borderId="4" xfId="0" quotePrefix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vertical="center"/>
    </xf>
    <xf numFmtId="43" fontId="26" fillId="2" borderId="5" xfId="1" applyFont="1" applyFill="1" applyBorder="1" applyAlignment="1">
      <alignment vertical="center"/>
    </xf>
    <xf numFmtId="43" fontId="26" fillId="2" borderId="0" xfId="1" applyFont="1" applyFill="1" applyBorder="1" applyAlignment="1">
      <alignment vertical="center"/>
    </xf>
    <xf numFmtId="0" fontId="26" fillId="2" borderId="6" xfId="0" applyFont="1" applyFill="1" applyBorder="1" applyAlignment="1">
      <alignment vertical="center"/>
    </xf>
    <xf numFmtId="43" fontId="26" fillId="2" borderId="6" xfId="1" applyFont="1" applyFill="1" applyBorder="1" applyAlignment="1">
      <alignment vertical="center"/>
    </xf>
    <xf numFmtId="0" fontId="26" fillId="2" borderId="0" xfId="0" applyFont="1" applyFill="1"/>
    <xf numFmtId="0" fontId="29" fillId="2" borderId="15" xfId="0" applyFont="1" applyFill="1" applyBorder="1" applyAlignment="1">
      <alignment vertical="center"/>
    </xf>
    <xf numFmtId="43" fontId="29" fillId="2" borderId="15" xfId="1" applyFont="1" applyFill="1" applyBorder="1" applyAlignment="1">
      <alignment vertical="center"/>
    </xf>
    <xf numFmtId="43" fontId="28" fillId="2" borderId="15" xfId="1" applyFont="1" applyFill="1" applyBorder="1" applyAlignment="1">
      <alignment vertical="center"/>
    </xf>
    <xf numFmtId="43" fontId="26" fillId="2" borderId="15" xfId="1" applyFont="1" applyFill="1" applyBorder="1" applyAlignment="1">
      <alignment vertical="center"/>
    </xf>
    <xf numFmtId="0" fontId="29" fillId="2" borderId="7" xfId="0" applyFont="1" applyFill="1" applyBorder="1" applyAlignment="1">
      <alignment vertical="center"/>
    </xf>
    <xf numFmtId="43" fontId="29" fillId="2" borderId="7" xfId="1" applyFont="1" applyFill="1" applyBorder="1"/>
    <xf numFmtId="43" fontId="26" fillId="2" borderId="7" xfId="1" applyFont="1" applyFill="1" applyBorder="1" applyAlignment="1">
      <alignment vertical="center"/>
    </xf>
    <xf numFmtId="0" fontId="29" fillId="2" borderId="0" xfId="0" applyFont="1" applyFill="1"/>
    <xf numFmtId="43" fontId="29" fillId="2" borderId="7" xfId="1" applyFont="1" applyFill="1" applyBorder="1" applyAlignment="1">
      <alignment vertical="center"/>
    </xf>
    <xf numFmtId="43" fontId="28" fillId="2" borderId="7" xfId="1" applyFont="1" applyFill="1" applyBorder="1" applyAlignment="1">
      <alignment vertical="center"/>
    </xf>
    <xf numFmtId="43" fontId="29" fillId="2" borderId="0" xfId="0" applyNumberFormat="1" applyFont="1" applyFill="1"/>
    <xf numFmtId="43" fontId="29" fillId="2" borderId="0" xfId="1" applyFont="1" applyFill="1"/>
    <xf numFmtId="0" fontId="29" fillId="2" borderId="3" xfId="0" applyFont="1" applyFill="1" applyBorder="1" applyAlignment="1">
      <alignment vertical="center"/>
    </xf>
    <xf numFmtId="43" fontId="29" fillId="2" borderId="3" xfId="1" applyFont="1" applyFill="1" applyBorder="1"/>
    <xf numFmtId="43" fontId="29" fillId="2" borderId="3" xfId="1" applyFont="1" applyFill="1" applyBorder="1" applyAlignment="1">
      <alignment vertical="center"/>
    </xf>
    <xf numFmtId="43" fontId="26" fillId="2" borderId="3" xfId="1" applyFont="1" applyFill="1" applyBorder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7" xfId="0" quotePrefix="1" applyFont="1" applyFill="1" applyBorder="1" applyAlignment="1">
      <alignment horizontal="center" vertical="center"/>
    </xf>
    <xf numFmtId="0" fontId="29" fillId="2" borderId="7" xfId="0" applyFont="1" applyFill="1" applyBorder="1"/>
    <xf numFmtId="43" fontId="28" fillId="2" borderId="3" xfId="1" applyFont="1" applyFill="1" applyBorder="1" applyAlignment="1">
      <alignment vertical="center"/>
    </xf>
    <xf numFmtId="0" fontId="29" fillId="2" borderId="3" xfId="0" applyFont="1" applyFill="1" applyBorder="1"/>
    <xf numFmtId="0" fontId="30" fillId="2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43" fontId="29" fillId="2" borderId="0" xfId="1" applyFont="1" applyFill="1" applyBorder="1"/>
    <xf numFmtId="0" fontId="26" fillId="2" borderId="5" xfId="0" applyFont="1" applyFill="1" applyBorder="1" applyAlignment="1">
      <alignment horizontal="center" vertical="center"/>
    </xf>
    <xf numFmtId="0" fontId="26" fillId="2" borderId="5" xfId="0" quotePrefix="1" applyFont="1" applyFill="1" applyBorder="1" applyAlignment="1">
      <alignment horizontal="left" vertical="center"/>
    </xf>
    <xf numFmtId="43" fontId="28" fillId="2" borderId="0" xfId="1" applyFont="1" applyFill="1"/>
    <xf numFmtId="0" fontId="29" fillId="2" borderId="0" xfId="0" applyFont="1" applyFill="1" applyBorder="1"/>
    <xf numFmtId="0" fontId="12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43" fontId="2" fillId="5" borderId="5" xfId="0" applyNumberFormat="1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3" fontId="2" fillId="3" borderId="5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6" fillId="2" borderId="7" xfId="0" quotePrefix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6" xfId="0" quotePrefix="1" applyFont="1" applyFill="1" applyBorder="1" applyAlignment="1">
      <alignment horizontal="center" vertical="center"/>
    </xf>
    <xf numFmtId="0" fontId="26" fillId="2" borderId="17" xfId="0" quotePrefix="1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8" fillId="6" borderId="9" xfId="3" applyFont="1" applyFill="1" applyBorder="1" applyAlignment="1">
      <alignment horizontal="center" vertical="center" wrapText="1"/>
    </xf>
    <xf numFmtId="1" fontId="19" fillId="7" borderId="10" xfId="0" applyNumberFormat="1" applyFont="1" applyFill="1" applyBorder="1" applyAlignment="1">
      <alignment horizontal="left" vertical="center" wrapText="1"/>
    </xf>
    <xf numFmtId="0" fontId="20" fillId="7" borderId="10" xfId="0" applyFont="1" applyFill="1" applyBorder="1"/>
    <xf numFmtId="0" fontId="22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11" xfId="0" quotePrefix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 wrapText="1"/>
    </xf>
    <xf numFmtId="0" fontId="0" fillId="0" borderId="9" xfId="0" applyBorder="1"/>
  </cellXfs>
  <cellStyles count="4">
    <cellStyle name="Normal_Sheet4" xfId="2"/>
    <cellStyle name="เครื่องหมายจุลภาค" xfId="1" builtinId="3"/>
    <cellStyle name="ปกติ" xfId="0" builtinId="0"/>
    <cellStyle name="ปกติ_Sheet1" xfId="3"/>
  </cellStyles>
  <dxfs count="0"/>
  <tableStyles count="0" defaultTableStyle="TableStyleMedium9" defaultPivotStyle="PivotStyleLight16"/>
  <colors>
    <mruColors>
      <color rgb="FFFFFFCC"/>
      <color rgb="FFFFFF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3" sqref="C23"/>
    </sheetView>
  </sheetViews>
  <sheetFormatPr defaultRowHeight="15.75"/>
  <cols>
    <col min="1" max="1" width="24.25" style="31" customWidth="1"/>
    <col min="2" max="2" width="10.875" style="4" customWidth="1"/>
    <col min="3" max="4" width="11.25" style="4" customWidth="1"/>
    <col min="5" max="6" width="10.25" style="4" bestFit="1" customWidth="1"/>
    <col min="7" max="8" width="11" style="4" bestFit="1" customWidth="1"/>
    <col min="9" max="10" width="9.625" style="4" customWidth="1"/>
    <col min="11" max="11" width="11.25" style="4" customWidth="1"/>
    <col min="12" max="12" width="10.5" style="4" customWidth="1"/>
    <col min="13" max="13" width="10.25" style="11" customWidth="1"/>
    <col min="14" max="14" width="10.5" style="4" customWidth="1"/>
    <col min="15" max="15" width="10" style="4" customWidth="1"/>
    <col min="16" max="16" width="10" style="11" customWidth="1"/>
    <col min="17" max="17" width="11.25" style="11" customWidth="1"/>
    <col min="18" max="18" width="10.375" style="4" customWidth="1"/>
    <col min="19" max="19" width="11.25" style="4" customWidth="1"/>
    <col min="20" max="20" width="9.125" style="4" customWidth="1"/>
    <col min="21" max="21" width="10.875" style="4" customWidth="1"/>
    <col min="22" max="22" width="15.5" style="11" bestFit="1" customWidth="1"/>
    <col min="23" max="23" width="11" style="4" bestFit="1" customWidth="1"/>
    <col min="24" max="24" width="11.25" style="4" customWidth="1"/>
    <col min="25" max="16384" width="9" style="31"/>
  </cols>
  <sheetData>
    <row r="1" spans="1:24" ht="33.75" customHeight="1">
      <c r="A1" s="144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ht="23.25" customHeight="1">
      <c r="A2" s="139" t="s">
        <v>0</v>
      </c>
      <c r="B2" s="138" t="s">
        <v>42</v>
      </c>
      <c r="C2" s="138" t="s">
        <v>71</v>
      </c>
      <c r="D2" s="138" t="s">
        <v>74</v>
      </c>
      <c r="E2" s="140" t="s">
        <v>72</v>
      </c>
      <c r="F2" s="140"/>
      <c r="G2" s="140"/>
      <c r="H2" s="140"/>
      <c r="I2" s="140" t="s">
        <v>73</v>
      </c>
      <c r="J2" s="140"/>
      <c r="K2" s="140"/>
      <c r="L2" s="140"/>
      <c r="M2" s="146" t="s">
        <v>44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s="32" customFormat="1" ht="22.5" customHeight="1">
      <c r="A3" s="139"/>
      <c r="B3" s="138"/>
      <c r="C3" s="138"/>
      <c r="D3" s="138"/>
      <c r="E3" s="140"/>
      <c r="F3" s="140"/>
      <c r="G3" s="140"/>
      <c r="H3" s="140"/>
      <c r="I3" s="140"/>
      <c r="J3" s="140"/>
      <c r="K3" s="140"/>
      <c r="L3" s="140"/>
      <c r="M3" s="139" t="s">
        <v>1</v>
      </c>
      <c r="N3" s="139"/>
      <c r="O3" s="139"/>
      <c r="P3" s="139" t="s">
        <v>2</v>
      </c>
      <c r="Q3" s="139"/>
      <c r="R3" s="139"/>
      <c r="S3" s="139"/>
      <c r="T3" s="139"/>
      <c r="U3" s="139"/>
      <c r="V3" s="139" t="s">
        <v>3</v>
      </c>
      <c r="W3" s="139"/>
      <c r="X3" s="2"/>
    </row>
    <row r="4" spans="1:24" s="32" customFormat="1">
      <c r="A4" s="139"/>
      <c r="B4" s="138"/>
      <c r="C4" s="138"/>
      <c r="D4" s="138"/>
      <c r="E4" s="37" t="s">
        <v>45</v>
      </c>
      <c r="F4" s="37" t="s">
        <v>46</v>
      </c>
      <c r="G4" s="37" t="s">
        <v>47</v>
      </c>
      <c r="H4" s="37" t="s">
        <v>48</v>
      </c>
      <c r="I4" s="37" t="s">
        <v>45</v>
      </c>
      <c r="J4" s="37" t="s">
        <v>46</v>
      </c>
      <c r="K4" s="37" t="s">
        <v>47</v>
      </c>
      <c r="L4" s="37" t="s">
        <v>48</v>
      </c>
      <c r="M4" s="143" t="s">
        <v>38</v>
      </c>
      <c r="N4" s="145" t="s">
        <v>4</v>
      </c>
      <c r="O4" s="145"/>
      <c r="P4" s="143" t="s">
        <v>39</v>
      </c>
      <c r="Q4" s="143" t="s">
        <v>40</v>
      </c>
      <c r="R4" s="145" t="s">
        <v>5</v>
      </c>
      <c r="S4" s="145"/>
      <c r="T4" s="145"/>
      <c r="U4" s="145"/>
      <c r="V4" s="143" t="s">
        <v>41</v>
      </c>
      <c r="W4" s="145" t="s">
        <v>6</v>
      </c>
      <c r="X4" s="145"/>
    </row>
    <row r="5" spans="1:24" s="33" customFormat="1" ht="30">
      <c r="A5" s="139"/>
      <c r="B5" s="138"/>
      <c r="C5" s="138"/>
      <c r="D5" s="138"/>
      <c r="E5" s="141">
        <f>+E6+F6+G6+H6</f>
        <v>273437500</v>
      </c>
      <c r="F5" s="142"/>
      <c r="G5" s="142"/>
      <c r="H5" s="142"/>
      <c r="I5" s="141">
        <f>+I6+J6+K6+L6</f>
        <v>84098200</v>
      </c>
      <c r="J5" s="142"/>
      <c r="K5" s="142"/>
      <c r="L5" s="142"/>
      <c r="M5" s="143"/>
      <c r="N5" s="12" t="s">
        <v>7</v>
      </c>
      <c r="O5" s="27" t="s">
        <v>43</v>
      </c>
      <c r="P5" s="143"/>
      <c r="Q5" s="143"/>
      <c r="R5" s="12" t="s">
        <v>8</v>
      </c>
      <c r="S5" s="12" t="s">
        <v>7</v>
      </c>
      <c r="T5" s="12" t="s">
        <v>9</v>
      </c>
      <c r="U5" s="27" t="s">
        <v>43</v>
      </c>
      <c r="V5" s="143"/>
      <c r="W5" s="12" t="s">
        <v>7</v>
      </c>
      <c r="X5" s="27" t="s">
        <v>43</v>
      </c>
    </row>
    <row r="6" spans="1:24" s="32" customFormat="1">
      <c r="A6" s="51"/>
      <c r="B6" s="19">
        <f>SUM(B7:B33)</f>
        <v>357535700</v>
      </c>
      <c r="C6" s="19">
        <f>SUM(C7:C33)</f>
        <v>273437500</v>
      </c>
      <c r="D6" s="19">
        <f>SUM(D7:D33)</f>
        <v>84098200</v>
      </c>
      <c r="E6" s="42">
        <f>SUM(E7:E33)</f>
        <v>22659100</v>
      </c>
      <c r="F6" s="42">
        <f t="shared" ref="F6:H6" si="0">SUM(F7:F33)</f>
        <v>12824700</v>
      </c>
      <c r="G6" s="42">
        <f t="shared" si="0"/>
        <v>123119100</v>
      </c>
      <c r="H6" s="42">
        <f t="shared" si="0"/>
        <v>114834600</v>
      </c>
      <c r="I6" s="42">
        <f>SUM(I7:I33)</f>
        <v>8597700</v>
      </c>
      <c r="J6" s="42">
        <f t="shared" ref="J6:L6" si="1">SUM(J7:J33)</f>
        <v>1424900</v>
      </c>
      <c r="K6" s="42">
        <f t="shared" si="1"/>
        <v>15637800</v>
      </c>
      <c r="L6" s="42">
        <f t="shared" si="1"/>
        <v>58437800</v>
      </c>
      <c r="M6" s="20">
        <f>SUM(M7:M33)</f>
        <v>31256800</v>
      </c>
      <c r="N6" s="21">
        <f>SUM(N7:N33)</f>
        <v>22659100</v>
      </c>
      <c r="O6" s="22">
        <f>+M6-N6</f>
        <v>8597700</v>
      </c>
      <c r="P6" s="20">
        <f>SUM(P7:P33)</f>
        <v>14249600</v>
      </c>
      <c r="Q6" s="20">
        <f>SUM(Q7:Q33)</f>
        <v>138756900</v>
      </c>
      <c r="R6" s="21">
        <f t="shared" ref="R6:W6" si="2">SUM(R7:R33)</f>
        <v>22500000</v>
      </c>
      <c r="S6" s="21">
        <f t="shared" si="2"/>
        <v>113443800</v>
      </c>
      <c r="T6" s="21">
        <f t="shared" si="2"/>
        <v>0</v>
      </c>
      <c r="U6" s="22">
        <f>+P6+Q6-R6-S6-T6</f>
        <v>17062700</v>
      </c>
      <c r="V6" s="20">
        <f>SUM(V7:V33)</f>
        <v>173272400</v>
      </c>
      <c r="W6" s="21">
        <f t="shared" si="2"/>
        <v>114834600</v>
      </c>
      <c r="X6" s="22">
        <f>+V6-W6</f>
        <v>58437800</v>
      </c>
    </row>
    <row r="7" spans="1:24">
      <c r="A7" s="34" t="s">
        <v>10</v>
      </c>
      <c r="B7" s="16">
        <f t="shared" ref="B7:B33" si="3">+M7+P7+Q7+V7</f>
        <v>27671360</v>
      </c>
      <c r="C7" s="16">
        <f>SUM(E7:H7)</f>
        <v>19916160</v>
      </c>
      <c r="D7" s="16">
        <f>SUM(I7:L7)</f>
        <v>7755200</v>
      </c>
      <c r="E7" s="39">
        <f>+N7</f>
        <v>0</v>
      </c>
      <c r="F7" s="39"/>
      <c r="G7" s="39">
        <f>+R7+S7+T7</f>
        <v>16338660</v>
      </c>
      <c r="H7" s="39">
        <f>+W7</f>
        <v>3577500</v>
      </c>
      <c r="I7" s="39">
        <f>+O7</f>
        <v>0</v>
      </c>
      <c r="J7" s="39">
        <v>0</v>
      </c>
      <c r="K7" s="39">
        <f>+U7</f>
        <v>6630654</v>
      </c>
      <c r="L7" s="39">
        <f>+X7</f>
        <v>1124546</v>
      </c>
      <c r="M7" s="17"/>
      <c r="N7" s="18">
        <v>0</v>
      </c>
      <c r="O7" s="23">
        <f t="shared" ref="O7:O33" si="4">+M7-N7</f>
        <v>0</v>
      </c>
      <c r="P7" s="17"/>
      <c r="Q7" s="17">
        <v>22969314</v>
      </c>
      <c r="R7" s="3"/>
      <c r="S7" s="3">
        <v>18909100</v>
      </c>
      <c r="T7" s="3">
        <v>-2570440</v>
      </c>
      <c r="U7" s="23">
        <f t="shared" ref="U7:U33" si="5">+P7+Q7-R7-S7-T7</f>
        <v>6630654</v>
      </c>
      <c r="V7" s="17">
        <v>4702046</v>
      </c>
      <c r="W7" s="3">
        <v>3577500</v>
      </c>
      <c r="X7" s="23">
        <f t="shared" ref="X7:X33" si="6">+V7-W7</f>
        <v>1124546</v>
      </c>
    </row>
    <row r="8" spans="1:24">
      <c r="A8" s="35" t="s">
        <v>11</v>
      </c>
      <c r="B8" s="15">
        <f t="shared" si="3"/>
        <v>2574700</v>
      </c>
      <c r="C8" s="15">
        <f t="shared" ref="C8:C33" si="7">SUM(E8:H8)</f>
        <v>2317300</v>
      </c>
      <c r="D8" s="15">
        <f t="shared" ref="D8:D33" si="8">SUM(I8:L8)</f>
        <v>257400</v>
      </c>
      <c r="E8" s="40">
        <f t="shared" ref="E8:E33" si="9">+N8</f>
        <v>0</v>
      </c>
      <c r="F8" s="40">
        <v>0</v>
      </c>
      <c r="G8" s="40">
        <f t="shared" ref="G8:G33" si="10">+R8+S8+T8</f>
        <v>2317300</v>
      </c>
      <c r="H8" s="40">
        <f t="shared" ref="H8:H33" si="11">+W8</f>
        <v>0</v>
      </c>
      <c r="I8" s="40">
        <f t="shared" ref="I8:I33" si="12">+O8</f>
        <v>0</v>
      </c>
      <c r="J8" s="40">
        <v>0</v>
      </c>
      <c r="K8" s="40">
        <f>+U8</f>
        <v>257400</v>
      </c>
      <c r="L8" s="40">
        <f t="shared" ref="L8:L33" si="13">+X8</f>
        <v>0</v>
      </c>
      <c r="M8" s="13"/>
      <c r="N8" s="7">
        <v>0</v>
      </c>
      <c r="O8" s="24">
        <f t="shared" si="4"/>
        <v>0</v>
      </c>
      <c r="P8" s="13"/>
      <c r="Q8" s="13">
        <v>2574700</v>
      </c>
      <c r="R8" s="6">
        <v>500000</v>
      </c>
      <c r="S8" s="7">
        <v>1817300</v>
      </c>
      <c r="T8" s="7">
        <v>0</v>
      </c>
      <c r="U8" s="24">
        <f t="shared" si="5"/>
        <v>257400</v>
      </c>
      <c r="V8" s="13"/>
      <c r="W8" s="7"/>
      <c r="X8" s="24">
        <f t="shared" si="6"/>
        <v>0</v>
      </c>
    </row>
    <row r="9" spans="1:24">
      <c r="A9" s="35" t="s">
        <v>12</v>
      </c>
      <c r="B9" s="15">
        <f t="shared" si="3"/>
        <v>1428200</v>
      </c>
      <c r="C9" s="15">
        <f t="shared" si="7"/>
        <v>1285400</v>
      </c>
      <c r="D9" s="15">
        <f t="shared" si="8"/>
        <v>142800</v>
      </c>
      <c r="E9" s="40">
        <f t="shared" si="9"/>
        <v>0</v>
      </c>
      <c r="F9" s="40">
        <v>0</v>
      </c>
      <c r="G9" s="40">
        <f t="shared" si="10"/>
        <v>1285400</v>
      </c>
      <c r="H9" s="40">
        <f t="shared" si="11"/>
        <v>0</v>
      </c>
      <c r="I9" s="40">
        <f t="shared" si="12"/>
        <v>0</v>
      </c>
      <c r="J9" s="40">
        <v>0</v>
      </c>
      <c r="K9" s="40">
        <f>+U9</f>
        <v>142800</v>
      </c>
      <c r="L9" s="40">
        <f t="shared" si="13"/>
        <v>0</v>
      </c>
      <c r="M9" s="13"/>
      <c r="N9" s="7">
        <v>0</v>
      </c>
      <c r="O9" s="24">
        <f t="shared" si="4"/>
        <v>0</v>
      </c>
      <c r="P9" s="13"/>
      <c r="Q9" s="13">
        <v>1428200</v>
      </c>
      <c r="R9" s="6">
        <v>500000</v>
      </c>
      <c r="S9" s="7">
        <v>785400</v>
      </c>
      <c r="T9" s="7">
        <v>0</v>
      </c>
      <c r="U9" s="24">
        <f t="shared" si="5"/>
        <v>142800</v>
      </c>
      <c r="V9" s="13"/>
      <c r="W9" s="7"/>
      <c r="X9" s="24">
        <f t="shared" si="6"/>
        <v>0</v>
      </c>
    </row>
    <row r="10" spans="1:24">
      <c r="A10" s="35" t="s">
        <v>13</v>
      </c>
      <c r="B10" s="15">
        <f t="shared" si="3"/>
        <v>37875100</v>
      </c>
      <c r="C10" s="15">
        <f t="shared" si="7"/>
        <v>34087700</v>
      </c>
      <c r="D10" s="15">
        <f t="shared" si="8"/>
        <v>3787400</v>
      </c>
      <c r="E10" s="40">
        <f t="shared" si="9"/>
        <v>0</v>
      </c>
      <c r="F10" s="40">
        <v>12824700</v>
      </c>
      <c r="G10" s="40">
        <f>+R10+S10+T10-F10</f>
        <v>21263000</v>
      </c>
      <c r="H10" s="40">
        <f t="shared" si="11"/>
        <v>0</v>
      </c>
      <c r="I10" s="40">
        <f t="shared" si="12"/>
        <v>0</v>
      </c>
      <c r="J10" s="40">
        <v>1424900</v>
      </c>
      <c r="K10" s="40">
        <f>+U10-J10</f>
        <v>2362500</v>
      </c>
      <c r="L10" s="40">
        <f t="shared" si="13"/>
        <v>0</v>
      </c>
      <c r="M10" s="13"/>
      <c r="N10" s="7">
        <v>0</v>
      </c>
      <c r="O10" s="24">
        <f t="shared" si="4"/>
        <v>0</v>
      </c>
      <c r="P10" s="13">
        <v>14249600</v>
      </c>
      <c r="Q10" s="13">
        <v>23625500</v>
      </c>
      <c r="R10" s="6">
        <v>500000</v>
      </c>
      <c r="S10" s="7">
        <f>20763000+12824700</f>
        <v>33587700</v>
      </c>
      <c r="T10" s="7">
        <v>0</v>
      </c>
      <c r="U10" s="24">
        <f t="shared" si="5"/>
        <v>3787400</v>
      </c>
      <c r="V10" s="13"/>
      <c r="W10" s="7"/>
      <c r="X10" s="24">
        <f t="shared" si="6"/>
        <v>0</v>
      </c>
    </row>
    <row r="11" spans="1:24">
      <c r="A11" s="35" t="s">
        <v>14</v>
      </c>
      <c r="B11" s="15">
        <f t="shared" si="3"/>
        <v>3944800</v>
      </c>
      <c r="C11" s="15">
        <f t="shared" si="7"/>
        <v>3800000</v>
      </c>
      <c r="D11" s="15">
        <f t="shared" si="8"/>
        <v>144800</v>
      </c>
      <c r="E11" s="40">
        <f t="shared" si="9"/>
        <v>0</v>
      </c>
      <c r="F11" s="40">
        <v>0</v>
      </c>
      <c r="G11" s="40">
        <f t="shared" si="10"/>
        <v>3800000</v>
      </c>
      <c r="H11" s="40">
        <f t="shared" si="11"/>
        <v>0</v>
      </c>
      <c r="I11" s="40">
        <f t="shared" si="12"/>
        <v>0</v>
      </c>
      <c r="J11" s="40">
        <v>0</v>
      </c>
      <c r="K11" s="40">
        <f t="shared" ref="K11:K33" si="14">+U11</f>
        <v>144800</v>
      </c>
      <c r="L11" s="40">
        <f t="shared" si="13"/>
        <v>0</v>
      </c>
      <c r="M11" s="13"/>
      <c r="N11" s="7">
        <v>0</v>
      </c>
      <c r="O11" s="24">
        <f t="shared" si="4"/>
        <v>0</v>
      </c>
      <c r="P11" s="13"/>
      <c r="Q11" s="13">
        <v>3944800</v>
      </c>
      <c r="R11" s="6">
        <v>500000</v>
      </c>
      <c r="S11" s="7">
        <v>3639000</v>
      </c>
      <c r="T11" s="7">
        <v>-339000</v>
      </c>
      <c r="U11" s="24">
        <f t="shared" si="5"/>
        <v>144800</v>
      </c>
      <c r="V11" s="13"/>
      <c r="W11" s="7"/>
      <c r="X11" s="24">
        <f t="shared" si="6"/>
        <v>0</v>
      </c>
    </row>
    <row r="12" spans="1:24">
      <c r="A12" s="35" t="s">
        <v>15</v>
      </c>
      <c r="B12" s="15">
        <f t="shared" si="3"/>
        <v>25031400</v>
      </c>
      <c r="C12" s="15">
        <f t="shared" si="7"/>
        <v>17948100</v>
      </c>
      <c r="D12" s="15">
        <f t="shared" si="8"/>
        <v>7083300</v>
      </c>
      <c r="E12" s="40">
        <f t="shared" si="9"/>
        <v>0</v>
      </c>
      <c r="F12" s="40">
        <v>0</v>
      </c>
      <c r="G12" s="40">
        <f t="shared" si="10"/>
        <v>5545300</v>
      </c>
      <c r="H12" s="40">
        <f t="shared" si="11"/>
        <v>12402800</v>
      </c>
      <c r="I12" s="40">
        <f t="shared" si="12"/>
        <v>0</v>
      </c>
      <c r="J12" s="40">
        <v>0</v>
      </c>
      <c r="K12" s="40">
        <f t="shared" si="14"/>
        <v>694100</v>
      </c>
      <c r="L12" s="40">
        <f t="shared" si="13"/>
        <v>6389200</v>
      </c>
      <c r="M12" s="13"/>
      <c r="N12" s="7">
        <v>0</v>
      </c>
      <c r="O12" s="24">
        <f t="shared" si="4"/>
        <v>0</v>
      </c>
      <c r="P12" s="13"/>
      <c r="Q12" s="13">
        <v>6239400</v>
      </c>
      <c r="R12" s="6">
        <v>1000000</v>
      </c>
      <c r="S12" s="7">
        <v>4545300</v>
      </c>
      <c r="T12" s="7">
        <v>0</v>
      </c>
      <c r="U12" s="24">
        <f t="shared" si="5"/>
        <v>694100</v>
      </c>
      <c r="V12" s="13">
        <v>18792000</v>
      </c>
      <c r="W12" s="7">
        <v>12402800</v>
      </c>
      <c r="X12" s="24">
        <f t="shared" si="6"/>
        <v>6389200</v>
      </c>
    </row>
    <row r="13" spans="1:24">
      <c r="A13" s="35" t="s">
        <v>16</v>
      </c>
      <c r="B13" s="15">
        <f t="shared" si="3"/>
        <v>11252100</v>
      </c>
      <c r="C13" s="15">
        <f t="shared" si="7"/>
        <v>10126900</v>
      </c>
      <c r="D13" s="15">
        <f t="shared" si="8"/>
        <v>1125200</v>
      </c>
      <c r="E13" s="40">
        <f t="shared" si="9"/>
        <v>0</v>
      </c>
      <c r="F13" s="40">
        <v>0</v>
      </c>
      <c r="G13" s="40">
        <f t="shared" si="10"/>
        <v>10126900</v>
      </c>
      <c r="H13" s="40">
        <f t="shared" si="11"/>
        <v>0</v>
      </c>
      <c r="I13" s="40">
        <f t="shared" si="12"/>
        <v>0</v>
      </c>
      <c r="J13" s="40">
        <v>0</v>
      </c>
      <c r="K13" s="40">
        <f t="shared" si="14"/>
        <v>1125200</v>
      </c>
      <c r="L13" s="40">
        <f t="shared" si="13"/>
        <v>0</v>
      </c>
      <c r="M13" s="13"/>
      <c r="N13" s="7">
        <v>0</v>
      </c>
      <c r="O13" s="24">
        <f t="shared" si="4"/>
        <v>0</v>
      </c>
      <c r="P13" s="13"/>
      <c r="Q13" s="13">
        <v>11252100</v>
      </c>
      <c r="R13" s="6">
        <v>1000000</v>
      </c>
      <c r="S13" s="7">
        <v>9126900</v>
      </c>
      <c r="T13" s="7">
        <v>0</v>
      </c>
      <c r="U13" s="24">
        <f t="shared" si="5"/>
        <v>1125200</v>
      </c>
      <c r="V13" s="13"/>
      <c r="W13" s="7"/>
      <c r="X13" s="24">
        <f t="shared" si="6"/>
        <v>0</v>
      </c>
    </row>
    <row r="14" spans="1:24">
      <c r="A14" s="35" t="s">
        <v>17</v>
      </c>
      <c r="B14" s="15">
        <f t="shared" si="3"/>
        <v>12686000</v>
      </c>
      <c r="C14" s="15">
        <f t="shared" si="7"/>
        <v>9759200</v>
      </c>
      <c r="D14" s="15">
        <f t="shared" si="8"/>
        <v>2926800</v>
      </c>
      <c r="E14" s="40">
        <f t="shared" si="9"/>
        <v>0</v>
      </c>
      <c r="F14" s="40">
        <v>0</v>
      </c>
      <c r="G14" s="40">
        <f t="shared" si="10"/>
        <v>5198800</v>
      </c>
      <c r="H14" s="40">
        <f t="shared" si="11"/>
        <v>4560400</v>
      </c>
      <c r="I14" s="40">
        <f t="shared" si="12"/>
        <v>0</v>
      </c>
      <c r="J14" s="40">
        <v>0</v>
      </c>
      <c r="K14" s="40">
        <f t="shared" si="14"/>
        <v>577556</v>
      </c>
      <c r="L14" s="40">
        <f t="shared" si="13"/>
        <v>2349244</v>
      </c>
      <c r="M14" s="13"/>
      <c r="N14" s="7">
        <v>0</v>
      </c>
      <c r="O14" s="24">
        <f t="shared" si="4"/>
        <v>0</v>
      </c>
      <c r="P14" s="13"/>
      <c r="Q14" s="13">
        <v>5776356</v>
      </c>
      <c r="R14" s="6">
        <v>1000000</v>
      </c>
      <c r="S14" s="7">
        <v>4198800</v>
      </c>
      <c r="T14" s="7">
        <v>0</v>
      </c>
      <c r="U14" s="24">
        <f t="shared" si="5"/>
        <v>577556</v>
      </c>
      <c r="V14" s="13">
        <v>6909644</v>
      </c>
      <c r="W14" s="7">
        <v>4560400</v>
      </c>
      <c r="X14" s="24">
        <f t="shared" si="6"/>
        <v>2349244</v>
      </c>
    </row>
    <row r="15" spans="1:24">
      <c r="A15" s="35" t="s">
        <v>18</v>
      </c>
      <c r="B15" s="15">
        <f t="shared" si="3"/>
        <v>9917974</v>
      </c>
      <c r="C15" s="15">
        <f t="shared" si="7"/>
        <v>7277420</v>
      </c>
      <c r="D15" s="15">
        <f t="shared" si="8"/>
        <v>2640554</v>
      </c>
      <c r="E15" s="40">
        <f t="shared" si="9"/>
        <v>1607200</v>
      </c>
      <c r="F15" s="40">
        <v>0</v>
      </c>
      <c r="G15" s="40">
        <f t="shared" si="10"/>
        <v>1757520</v>
      </c>
      <c r="H15" s="40">
        <f t="shared" si="11"/>
        <v>3912700</v>
      </c>
      <c r="I15" s="40">
        <f t="shared" si="12"/>
        <v>624930</v>
      </c>
      <c r="J15" s="40">
        <v>0</v>
      </c>
      <c r="K15" s="40">
        <f t="shared" si="14"/>
        <v>0</v>
      </c>
      <c r="L15" s="40">
        <f t="shared" si="13"/>
        <v>2015624</v>
      </c>
      <c r="M15" s="13">
        <v>2232130</v>
      </c>
      <c r="N15" s="7">
        <v>1607200</v>
      </c>
      <c r="O15" s="24">
        <f t="shared" si="4"/>
        <v>624930</v>
      </c>
      <c r="P15" s="13"/>
      <c r="Q15" s="13">
        <v>1757520</v>
      </c>
      <c r="R15" s="6">
        <v>1000000</v>
      </c>
      <c r="S15" s="7">
        <v>581800</v>
      </c>
      <c r="T15" s="7">
        <v>175720</v>
      </c>
      <c r="U15" s="24">
        <f t="shared" si="5"/>
        <v>0</v>
      </c>
      <c r="V15" s="13">
        <v>5928324</v>
      </c>
      <c r="W15" s="7">
        <v>3912700</v>
      </c>
      <c r="X15" s="24">
        <f t="shared" si="6"/>
        <v>2015624</v>
      </c>
    </row>
    <row r="16" spans="1:24">
      <c r="A16" s="35" t="s">
        <v>19</v>
      </c>
      <c r="B16" s="15">
        <f t="shared" si="3"/>
        <v>12892888</v>
      </c>
      <c r="C16" s="15">
        <f t="shared" si="7"/>
        <v>9315420</v>
      </c>
      <c r="D16" s="15">
        <f t="shared" si="8"/>
        <v>3577468</v>
      </c>
      <c r="E16" s="40">
        <f t="shared" si="9"/>
        <v>1662100</v>
      </c>
      <c r="F16" s="40">
        <v>0</v>
      </c>
      <c r="G16" s="40">
        <f t="shared" si="10"/>
        <v>1963320</v>
      </c>
      <c r="H16" s="40">
        <f t="shared" si="11"/>
        <v>5690000</v>
      </c>
      <c r="I16" s="40">
        <f t="shared" si="12"/>
        <v>646300</v>
      </c>
      <c r="J16" s="40">
        <v>0</v>
      </c>
      <c r="K16" s="40">
        <f t="shared" si="14"/>
        <v>0</v>
      </c>
      <c r="L16" s="40">
        <f t="shared" si="13"/>
        <v>2931168</v>
      </c>
      <c r="M16" s="13">
        <v>2308400</v>
      </c>
      <c r="N16" s="7">
        <v>1662100</v>
      </c>
      <c r="O16" s="24">
        <f t="shared" si="4"/>
        <v>646300</v>
      </c>
      <c r="P16" s="13"/>
      <c r="Q16" s="13">
        <v>1963320</v>
      </c>
      <c r="R16" s="6">
        <v>1000000</v>
      </c>
      <c r="S16" s="7">
        <v>767000</v>
      </c>
      <c r="T16" s="7">
        <v>196320</v>
      </c>
      <c r="U16" s="24">
        <f t="shared" si="5"/>
        <v>0</v>
      </c>
      <c r="V16" s="13">
        <v>8621168</v>
      </c>
      <c r="W16" s="7">
        <v>5690000</v>
      </c>
      <c r="X16" s="24">
        <f t="shared" si="6"/>
        <v>2931168</v>
      </c>
    </row>
    <row r="17" spans="1:24">
      <c r="A17" s="35" t="s">
        <v>20</v>
      </c>
      <c r="B17" s="15">
        <f t="shared" si="3"/>
        <v>7142372</v>
      </c>
      <c r="C17" s="15">
        <f t="shared" si="7"/>
        <v>5180420</v>
      </c>
      <c r="D17" s="15">
        <f t="shared" si="8"/>
        <v>1961952</v>
      </c>
      <c r="E17" s="40">
        <f t="shared" si="9"/>
        <v>1062800</v>
      </c>
      <c r="F17" s="40">
        <v>0</v>
      </c>
      <c r="G17" s="40">
        <f t="shared" si="10"/>
        <v>1111320</v>
      </c>
      <c r="H17" s="40">
        <f t="shared" si="11"/>
        <v>3006300</v>
      </c>
      <c r="I17" s="40">
        <f t="shared" si="12"/>
        <v>413300</v>
      </c>
      <c r="J17" s="40">
        <v>0</v>
      </c>
      <c r="K17" s="40">
        <f t="shared" si="14"/>
        <v>0</v>
      </c>
      <c r="L17" s="40">
        <f t="shared" si="13"/>
        <v>1548652</v>
      </c>
      <c r="M17" s="13">
        <v>1476100</v>
      </c>
      <c r="N17" s="7">
        <v>1062800</v>
      </c>
      <c r="O17" s="24">
        <f t="shared" si="4"/>
        <v>413300</v>
      </c>
      <c r="P17" s="13"/>
      <c r="Q17" s="13">
        <v>1111320</v>
      </c>
      <c r="R17" s="6">
        <v>1000000</v>
      </c>
      <c r="S17" s="7">
        <v>200</v>
      </c>
      <c r="T17" s="7">
        <v>111120</v>
      </c>
      <c r="U17" s="24">
        <f t="shared" si="5"/>
        <v>0</v>
      </c>
      <c r="V17" s="13">
        <v>4554952</v>
      </c>
      <c r="W17" s="7">
        <v>3006300</v>
      </c>
      <c r="X17" s="24">
        <f t="shared" si="6"/>
        <v>1548652</v>
      </c>
    </row>
    <row r="18" spans="1:24">
      <c r="A18" s="35" t="s">
        <v>21</v>
      </c>
      <c r="B18" s="15">
        <f t="shared" si="3"/>
        <v>13876176</v>
      </c>
      <c r="C18" s="15">
        <f t="shared" si="7"/>
        <v>10128020</v>
      </c>
      <c r="D18" s="15">
        <f t="shared" si="8"/>
        <v>3748156</v>
      </c>
      <c r="E18" s="40">
        <f t="shared" si="9"/>
        <v>1915200</v>
      </c>
      <c r="F18" s="40">
        <v>0</v>
      </c>
      <c r="G18" s="40">
        <f t="shared" si="10"/>
        <v>2382520</v>
      </c>
      <c r="H18" s="40">
        <f t="shared" si="11"/>
        <v>5830300</v>
      </c>
      <c r="I18" s="40">
        <f t="shared" si="12"/>
        <v>744680</v>
      </c>
      <c r="J18" s="40">
        <v>0</v>
      </c>
      <c r="K18" s="40">
        <f t="shared" si="14"/>
        <v>0</v>
      </c>
      <c r="L18" s="40">
        <f t="shared" si="13"/>
        <v>3003476</v>
      </c>
      <c r="M18" s="13">
        <v>2659880</v>
      </c>
      <c r="N18" s="7">
        <v>1915200</v>
      </c>
      <c r="O18" s="24">
        <f t="shared" si="4"/>
        <v>744680</v>
      </c>
      <c r="P18" s="13"/>
      <c r="Q18" s="13">
        <v>2382520</v>
      </c>
      <c r="R18" s="6">
        <v>1000000</v>
      </c>
      <c r="S18" s="7">
        <v>1144300</v>
      </c>
      <c r="T18" s="7">
        <v>238220</v>
      </c>
      <c r="U18" s="24">
        <f t="shared" si="5"/>
        <v>0</v>
      </c>
      <c r="V18" s="13">
        <v>8833776</v>
      </c>
      <c r="W18" s="7">
        <v>5830300</v>
      </c>
      <c r="X18" s="24">
        <f t="shared" si="6"/>
        <v>3003476</v>
      </c>
    </row>
    <row r="19" spans="1:24">
      <c r="A19" s="35" t="s">
        <v>22</v>
      </c>
      <c r="B19" s="15">
        <f t="shared" si="3"/>
        <v>11967203</v>
      </c>
      <c r="C19" s="15">
        <f t="shared" si="7"/>
        <v>9239520</v>
      </c>
      <c r="D19" s="15">
        <f t="shared" si="8"/>
        <v>2727683</v>
      </c>
      <c r="E19" s="40">
        <f t="shared" si="9"/>
        <v>1546000</v>
      </c>
      <c r="F19" s="40">
        <v>0</v>
      </c>
      <c r="G19" s="40">
        <f t="shared" si="10"/>
        <v>3565420</v>
      </c>
      <c r="H19" s="40">
        <f t="shared" si="11"/>
        <v>4128100</v>
      </c>
      <c r="I19" s="40">
        <f t="shared" si="12"/>
        <v>601160</v>
      </c>
      <c r="J19" s="40">
        <v>0</v>
      </c>
      <c r="K19" s="40">
        <f t="shared" si="14"/>
        <v>0</v>
      </c>
      <c r="L19" s="40">
        <f t="shared" si="13"/>
        <v>2126523</v>
      </c>
      <c r="M19" s="13">
        <v>2147160</v>
      </c>
      <c r="N19" s="7">
        <v>1546000</v>
      </c>
      <c r="O19" s="24">
        <f t="shared" si="4"/>
        <v>601160</v>
      </c>
      <c r="P19" s="13"/>
      <c r="Q19" s="13">
        <v>3565420</v>
      </c>
      <c r="R19" s="6">
        <v>1000000</v>
      </c>
      <c r="S19" s="7">
        <v>2208900</v>
      </c>
      <c r="T19" s="7">
        <v>356520</v>
      </c>
      <c r="U19" s="24">
        <f t="shared" si="5"/>
        <v>0</v>
      </c>
      <c r="V19" s="13">
        <v>6254623</v>
      </c>
      <c r="W19" s="7">
        <v>4128100</v>
      </c>
      <c r="X19" s="24">
        <f t="shared" si="6"/>
        <v>2126523</v>
      </c>
    </row>
    <row r="20" spans="1:24">
      <c r="A20" s="35" t="s">
        <v>23</v>
      </c>
      <c r="B20" s="15">
        <f t="shared" si="3"/>
        <v>14687200</v>
      </c>
      <c r="C20" s="15">
        <f t="shared" si="7"/>
        <v>10666820</v>
      </c>
      <c r="D20" s="15">
        <f t="shared" si="8"/>
        <v>4020380</v>
      </c>
      <c r="E20" s="40">
        <f t="shared" si="9"/>
        <v>1943100</v>
      </c>
      <c r="F20" s="40">
        <v>0</v>
      </c>
      <c r="G20" s="40">
        <f t="shared" si="10"/>
        <v>2386220</v>
      </c>
      <c r="H20" s="40">
        <f t="shared" si="11"/>
        <v>6337500</v>
      </c>
      <c r="I20" s="40">
        <f t="shared" si="12"/>
        <v>755640</v>
      </c>
      <c r="J20" s="40">
        <v>0</v>
      </c>
      <c r="K20" s="40">
        <f t="shared" si="14"/>
        <v>0</v>
      </c>
      <c r="L20" s="40">
        <f t="shared" si="13"/>
        <v>3264740</v>
      </c>
      <c r="M20" s="13">
        <v>2698740</v>
      </c>
      <c r="N20" s="7">
        <v>1943100</v>
      </c>
      <c r="O20" s="24">
        <f t="shared" si="4"/>
        <v>755640</v>
      </c>
      <c r="P20" s="13"/>
      <c r="Q20" s="13">
        <v>2386220</v>
      </c>
      <c r="R20" s="6">
        <v>1000000</v>
      </c>
      <c r="S20" s="7">
        <v>1147600</v>
      </c>
      <c r="T20" s="7">
        <v>238620</v>
      </c>
      <c r="U20" s="24">
        <f t="shared" si="5"/>
        <v>0</v>
      </c>
      <c r="V20" s="13">
        <v>9602240</v>
      </c>
      <c r="W20" s="7">
        <v>6337500</v>
      </c>
      <c r="X20" s="24">
        <f t="shared" si="6"/>
        <v>3264740</v>
      </c>
    </row>
    <row r="21" spans="1:24">
      <c r="A21" s="35" t="s">
        <v>24</v>
      </c>
      <c r="B21" s="15">
        <f t="shared" si="3"/>
        <v>11429258</v>
      </c>
      <c r="C21" s="15">
        <f t="shared" si="7"/>
        <v>8993620</v>
      </c>
      <c r="D21" s="15">
        <f t="shared" si="8"/>
        <v>2435638</v>
      </c>
      <c r="E21" s="40">
        <f t="shared" si="9"/>
        <v>1429900</v>
      </c>
      <c r="F21" s="40">
        <v>0</v>
      </c>
      <c r="G21" s="40">
        <f t="shared" si="10"/>
        <v>3915020</v>
      </c>
      <c r="H21" s="40">
        <f t="shared" si="11"/>
        <v>3648700</v>
      </c>
      <c r="I21" s="40">
        <f t="shared" si="12"/>
        <v>556020</v>
      </c>
      <c r="J21" s="40">
        <v>0</v>
      </c>
      <c r="K21" s="40">
        <f t="shared" si="14"/>
        <v>0</v>
      </c>
      <c r="L21" s="40">
        <f t="shared" si="13"/>
        <v>1879618</v>
      </c>
      <c r="M21" s="13">
        <v>1985920</v>
      </c>
      <c r="N21" s="7">
        <v>1429900</v>
      </c>
      <c r="O21" s="24">
        <f t="shared" si="4"/>
        <v>556020</v>
      </c>
      <c r="P21" s="13"/>
      <c r="Q21" s="13">
        <v>3915020</v>
      </c>
      <c r="R21" s="6">
        <v>1000000</v>
      </c>
      <c r="S21" s="7">
        <v>2523600</v>
      </c>
      <c r="T21" s="7">
        <v>391420</v>
      </c>
      <c r="U21" s="24">
        <f t="shared" si="5"/>
        <v>0</v>
      </c>
      <c r="V21" s="13">
        <v>5528318</v>
      </c>
      <c r="W21" s="7">
        <v>3648700</v>
      </c>
      <c r="X21" s="24">
        <f t="shared" si="6"/>
        <v>1879618</v>
      </c>
    </row>
    <row r="22" spans="1:24">
      <c r="A22" s="35" t="s">
        <v>25</v>
      </c>
      <c r="B22" s="15">
        <f t="shared" si="3"/>
        <v>12627846</v>
      </c>
      <c r="C22" s="15">
        <f t="shared" si="7"/>
        <v>9440320</v>
      </c>
      <c r="D22" s="15">
        <f t="shared" si="8"/>
        <v>3187526</v>
      </c>
      <c r="E22" s="40">
        <f t="shared" si="9"/>
        <v>1346600</v>
      </c>
      <c r="F22" s="40">
        <v>0</v>
      </c>
      <c r="G22" s="40">
        <f t="shared" si="10"/>
        <v>2922320</v>
      </c>
      <c r="H22" s="40">
        <f t="shared" si="11"/>
        <v>5171400</v>
      </c>
      <c r="I22" s="40">
        <f t="shared" si="12"/>
        <v>523610</v>
      </c>
      <c r="J22" s="40">
        <v>0</v>
      </c>
      <c r="K22" s="40">
        <f t="shared" si="14"/>
        <v>0</v>
      </c>
      <c r="L22" s="40">
        <f t="shared" si="13"/>
        <v>2663916</v>
      </c>
      <c r="M22" s="13">
        <v>1870210</v>
      </c>
      <c r="N22" s="7">
        <v>1346600</v>
      </c>
      <c r="O22" s="24">
        <f t="shared" si="4"/>
        <v>523610</v>
      </c>
      <c r="P22" s="13"/>
      <c r="Q22" s="13">
        <v>2922320</v>
      </c>
      <c r="R22" s="6">
        <v>1000000</v>
      </c>
      <c r="S22" s="7">
        <v>1630100</v>
      </c>
      <c r="T22" s="7">
        <v>292220</v>
      </c>
      <c r="U22" s="24">
        <f t="shared" si="5"/>
        <v>0</v>
      </c>
      <c r="V22" s="13">
        <v>7835316</v>
      </c>
      <c r="W22" s="7">
        <v>5171400</v>
      </c>
      <c r="X22" s="24">
        <f t="shared" si="6"/>
        <v>2663916</v>
      </c>
    </row>
    <row r="23" spans="1:24">
      <c r="A23" s="35" t="s">
        <v>26</v>
      </c>
      <c r="B23" s="15">
        <f t="shared" si="3"/>
        <v>44917500</v>
      </c>
      <c r="C23" s="15">
        <f t="shared" si="7"/>
        <v>31131500</v>
      </c>
      <c r="D23" s="15">
        <f t="shared" si="8"/>
        <v>13786000</v>
      </c>
      <c r="E23" s="40">
        <f t="shared" si="9"/>
        <v>4325900</v>
      </c>
      <c r="F23" s="40">
        <v>0</v>
      </c>
      <c r="G23" s="40">
        <f t="shared" si="10"/>
        <v>3692100</v>
      </c>
      <c r="H23" s="40">
        <f t="shared" si="11"/>
        <v>23113500</v>
      </c>
      <c r="I23" s="40">
        <f t="shared" si="12"/>
        <v>1468900</v>
      </c>
      <c r="J23" s="40">
        <v>0</v>
      </c>
      <c r="K23" s="40">
        <f t="shared" si="14"/>
        <v>410150</v>
      </c>
      <c r="L23" s="40">
        <f t="shared" si="13"/>
        <v>11906950</v>
      </c>
      <c r="M23" s="13">
        <v>5794800</v>
      </c>
      <c r="N23" s="7">
        <v>4325900</v>
      </c>
      <c r="O23" s="24">
        <f t="shared" si="4"/>
        <v>1468900</v>
      </c>
      <c r="P23" s="13"/>
      <c r="Q23" s="13">
        <v>4102250</v>
      </c>
      <c r="R23" s="6">
        <v>1000000</v>
      </c>
      <c r="S23" s="7">
        <v>2692100</v>
      </c>
      <c r="T23" s="7">
        <v>0</v>
      </c>
      <c r="U23" s="24">
        <f t="shared" si="5"/>
        <v>410150</v>
      </c>
      <c r="V23" s="13">
        <v>35020450</v>
      </c>
      <c r="W23" s="7">
        <v>23113500</v>
      </c>
      <c r="X23" s="24">
        <f t="shared" si="6"/>
        <v>11906950</v>
      </c>
    </row>
    <row r="24" spans="1:24">
      <c r="A24" s="35" t="s">
        <v>27</v>
      </c>
      <c r="B24" s="15">
        <f t="shared" si="3"/>
        <v>10037033</v>
      </c>
      <c r="C24" s="15">
        <f t="shared" si="7"/>
        <v>7332120</v>
      </c>
      <c r="D24" s="15">
        <f t="shared" si="8"/>
        <v>2704913</v>
      </c>
      <c r="E24" s="40">
        <f t="shared" si="9"/>
        <v>1077900</v>
      </c>
      <c r="F24" s="40">
        <v>0</v>
      </c>
      <c r="G24" s="40">
        <f t="shared" si="10"/>
        <v>1816920</v>
      </c>
      <c r="H24" s="40">
        <f t="shared" si="11"/>
        <v>4437300</v>
      </c>
      <c r="I24" s="40">
        <f t="shared" si="12"/>
        <v>419080</v>
      </c>
      <c r="J24" s="40">
        <v>0</v>
      </c>
      <c r="K24" s="40">
        <f t="shared" si="14"/>
        <v>0</v>
      </c>
      <c r="L24" s="40">
        <f t="shared" si="13"/>
        <v>2285833</v>
      </c>
      <c r="M24" s="13">
        <v>1496980</v>
      </c>
      <c r="N24" s="7">
        <v>1077900</v>
      </c>
      <c r="O24" s="24">
        <f t="shared" si="4"/>
        <v>419080</v>
      </c>
      <c r="P24" s="13"/>
      <c r="Q24" s="13">
        <v>1816920</v>
      </c>
      <c r="R24" s="6">
        <v>1000000</v>
      </c>
      <c r="S24" s="7">
        <v>635300</v>
      </c>
      <c r="T24" s="7">
        <v>181620</v>
      </c>
      <c r="U24" s="24">
        <f t="shared" si="5"/>
        <v>0</v>
      </c>
      <c r="V24" s="13">
        <v>6723133</v>
      </c>
      <c r="W24" s="7">
        <v>4437300</v>
      </c>
      <c r="X24" s="24">
        <f t="shared" si="6"/>
        <v>2285833</v>
      </c>
    </row>
    <row r="25" spans="1:24">
      <c r="A25" s="35" t="s">
        <v>28</v>
      </c>
      <c r="B25" s="15">
        <f t="shared" si="3"/>
        <v>13181995</v>
      </c>
      <c r="C25" s="15">
        <f t="shared" si="7"/>
        <v>9695420</v>
      </c>
      <c r="D25" s="15">
        <f t="shared" si="8"/>
        <v>3486575</v>
      </c>
      <c r="E25" s="40">
        <f t="shared" si="9"/>
        <v>1628100</v>
      </c>
      <c r="F25" s="40">
        <v>0</v>
      </c>
      <c r="G25" s="40">
        <f t="shared" si="10"/>
        <v>2528020</v>
      </c>
      <c r="H25" s="40">
        <f t="shared" si="11"/>
        <v>5539300</v>
      </c>
      <c r="I25" s="40">
        <f t="shared" si="12"/>
        <v>633030</v>
      </c>
      <c r="J25" s="40">
        <v>0</v>
      </c>
      <c r="K25" s="40">
        <f t="shared" si="14"/>
        <v>0</v>
      </c>
      <c r="L25" s="40">
        <f t="shared" si="13"/>
        <v>2853545</v>
      </c>
      <c r="M25" s="13">
        <v>2261130</v>
      </c>
      <c r="N25" s="7">
        <v>1628100</v>
      </c>
      <c r="O25" s="24">
        <f t="shared" si="4"/>
        <v>633030</v>
      </c>
      <c r="P25" s="13"/>
      <c r="Q25" s="13">
        <v>2528020</v>
      </c>
      <c r="R25" s="6">
        <v>1000000</v>
      </c>
      <c r="S25" s="7">
        <v>1275300</v>
      </c>
      <c r="T25" s="7">
        <v>252720</v>
      </c>
      <c r="U25" s="24">
        <f t="shared" si="5"/>
        <v>0</v>
      </c>
      <c r="V25" s="13">
        <v>8392845</v>
      </c>
      <c r="W25" s="7">
        <v>5539300</v>
      </c>
      <c r="X25" s="24">
        <f t="shared" si="6"/>
        <v>2853545</v>
      </c>
    </row>
    <row r="26" spans="1:24">
      <c r="A26" s="35" t="s">
        <v>29</v>
      </c>
      <c r="B26" s="15">
        <f t="shared" si="3"/>
        <v>11857615</v>
      </c>
      <c r="C26" s="15">
        <f t="shared" si="7"/>
        <v>8963420</v>
      </c>
      <c r="D26" s="15">
        <f t="shared" si="8"/>
        <v>2894195</v>
      </c>
      <c r="E26" s="40">
        <f t="shared" si="9"/>
        <v>1311700</v>
      </c>
      <c r="F26" s="40">
        <v>0</v>
      </c>
      <c r="G26" s="40">
        <f t="shared" si="10"/>
        <v>3023520</v>
      </c>
      <c r="H26" s="40">
        <f t="shared" si="11"/>
        <v>4628200</v>
      </c>
      <c r="I26" s="40">
        <f t="shared" si="12"/>
        <v>510080</v>
      </c>
      <c r="J26" s="40">
        <v>0</v>
      </c>
      <c r="K26" s="40">
        <f t="shared" si="14"/>
        <v>0</v>
      </c>
      <c r="L26" s="40">
        <f t="shared" si="13"/>
        <v>2384115</v>
      </c>
      <c r="M26" s="13">
        <v>1821780</v>
      </c>
      <c r="N26" s="7">
        <v>1311700</v>
      </c>
      <c r="O26" s="24">
        <f t="shared" si="4"/>
        <v>510080</v>
      </c>
      <c r="P26" s="13"/>
      <c r="Q26" s="13">
        <v>3023520</v>
      </c>
      <c r="R26" s="6">
        <v>1000000</v>
      </c>
      <c r="S26" s="7">
        <v>1721200</v>
      </c>
      <c r="T26" s="7">
        <v>302320</v>
      </c>
      <c r="U26" s="24">
        <f t="shared" si="5"/>
        <v>0</v>
      </c>
      <c r="V26" s="13">
        <v>7012315</v>
      </c>
      <c r="W26" s="7">
        <v>4628200</v>
      </c>
      <c r="X26" s="24">
        <f t="shared" si="6"/>
        <v>2384115</v>
      </c>
    </row>
    <row r="27" spans="1:24">
      <c r="A27" s="35" t="s">
        <v>30</v>
      </c>
      <c r="B27" s="15">
        <f t="shared" si="3"/>
        <v>9417100</v>
      </c>
      <c r="C27" s="15">
        <f t="shared" si="7"/>
        <v>7359100</v>
      </c>
      <c r="D27" s="15">
        <f t="shared" si="8"/>
        <v>2058000</v>
      </c>
      <c r="E27" s="40">
        <f t="shared" si="9"/>
        <v>0</v>
      </c>
      <c r="F27" s="40">
        <v>0</v>
      </c>
      <c r="G27" s="40">
        <f t="shared" si="10"/>
        <v>4289000</v>
      </c>
      <c r="H27" s="40">
        <f t="shared" si="11"/>
        <v>3070100</v>
      </c>
      <c r="I27" s="40">
        <f t="shared" si="12"/>
        <v>0</v>
      </c>
      <c r="J27" s="40">
        <v>0</v>
      </c>
      <c r="K27" s="40">
        <f t="shared" si="14"/>
        <v>476486</v>
      </c>
      <c r="L27" s="40">
        <f t="shared" si="13"/>
        <v>1581514</v>
      </c>
      <c r="M27" s="13"/>
      <c r="N27" s="7">
        <v>0</v>
      </c>
      <c r="O27" s="24">
        <f t="shared" si="4"/>
        <v>0</v>
      </c>
      <c r="P27" s="13"/>
      <c r="Q27" s="13">
        <v>4765486</v>
      </c>
      <c r="R27" s="6">
        <v>1000000</v>
      </c>
      <c r="S27" s="7">
        <v>3289000</v>
      </c>
      <c r="T27" s="7">
        <v>0</v>
      </c>
      <c r="U27" s="24">
        <f t="shared" si="5"/>
        <v>476486</v>
      </c>
      <c r="V27" s="13">
        <v>4651614</v>
      </c>
      <c r="W27" s="7">
        <v>3070100</v>
      </c>
      <c r="X27" s="24">
        <f t="shared" si="6"/>
        <v>1581514</v>
      </c>
    </row>
    <row r="28" spans="1:24">
      <c r="A28" s="35" t="s">
        <v>31</v>
      </c>
      <c r="B28" s="15">
        <f t="shared" si="3"/>
        <v>9734900</v>
      </c>
      <c r="C28" s="15">
        <f t="shared" si="7"/>
        <v>8351100</v>
      </c>
      <c r="D28" s="15">
        <f t="shared" si="8"/>
        <v>1383800</v>
      </c>
      <c r="E28" s="40">
        <f t="shared" si="9"/>
        <v>0</v>
      </c>
      <c r="F28" s="40">
        <v>0</v>
      </c>
      <c r="G28" s="40">
        <f t="shared" si="10"/>
        <v>8351100</v>
      </c>
      <c r="H28" s="40">
        <f t="shared" si="11"/>
        <v>0</v>
      </c>
      <c r="I28" s="40">
        <f t="shared" si="12"/>
        <v>0</v>
      </c>
      <c r="J28" s="40">
        <v>0</v>
      </c>
      <c r="K28" s="40">
        <f t="shared" si="14"/>
        <v>1383800</v>
      </c>
      <c r="L28" s="40">
        <f t="shared" si="13"/>
        <v>0</v>
      </c>
      <c r="M28" s="13"/>
      <c r="N28" s="7">
        <v>0</v>
      </c>
      <c r="O28" s="24">
        <f t="shared" si="4"/>
        <v>0</v>
      </c>
      <c r="P28" s="13"/>
      <c r="Q28" s="13">
        <v>9734900</v>
      </c>
      <c r="R28" s="6">
        <v>1000000</v>
      </c>
      <c r="S28" s="7">
        <v>7351100</v>
      </c>
      <c r="T28" s="7">
        <v>0</v>
      </c>
      <c r="U28" s="24">
        <f t="shared" si="5"/>
        <v>1383800</v>
      </c>
      <c r="V28" s="13"/>
      <c r="W28" s="7"/>
      <c r="X28" s="24">
        <f t="shared" si="6"/>
        <v>0</v>
      </c>
    </row>
    <row r="29" spans="1:24">
      <c r="A29" s="35" t="s">
        <v>32</v>
      </c>
      <c r="B29" s="15">
        <f t="shared" si="3"/>
        <v>10063400</v>
      </c>
      <c r="C29" s="15">
        <f t="shared" si="7"/>
        <v>7305300</v>
      </c>
      <c r="D29" s="15">
        <f t="shared" si="8"/>
        <v>2758100</v>
      </c>
      <c r="E29" s="40">
        <f t="shared" si="9"/>
        <v>0</v>
      </c>
      <c r="F29" s="40">
        <v>0</v>
      </c>
      <c r="G29" s="40">
        <f t="shared" si="10"/>
        <v>2784700</v>
      </c>
      <c r="H29" s="40">
        <f t="shared" si="11"/>
        <v>4520600</v>
      </c>
      <c r="I29" s="40">
        <f t="shared" si="12"/>
        <v>0</v>
      </c>
      <c r="J29" s="40">
        <v>0</v>
      </c>
      <c r="K29" s="40">
        <f t="shared" si="14"/>
        <v>429354</v>
      </c>
      <c r="L29" s="40">
        <f t="shared" si="13"/>
        <v>2328746</v>
      </c>
      <c r="M29" s="13"/>
      <c r="N29" s="7">
        <v>0</v>
      </c>
      <c r="O29" s="24">
        <f t="shared" si="4"/>
        <v>0</v>
      </c>
      <c r="P29" s="13"/>
      <c r="Q29" s="13">
        <v>3214054</v>
      </c>
      <c r="R29" s="6">
        <v>1000000</v>
      </c>
      <c r="S29" s="7">
        <v>1784700</v>
      </c>
      <c r="T29" s="7">
        <v>0</v>
      </c>
      <c r="U29" s="24">
        <f t="shared" si="5"/>
        <v>429354</v>
      </c>
      <c r="V29" s="13">
        <v>6849346</v>
      </c>
      <c r="W29" s="7">
        <v>4520600</v>
      </c>
      <c r="X29" s="24">
        <f t="shared" si="6"/>
        <v>2328746</v>
      </c>
    </row>
    <row r="30" spans="1:24">
      <c r="A30" s="35" t="s">
        <v>33</v>
      </c>
      <c r="B30" s="15">
        <f t="shared" si="3"/>
        <v>6586200</v>
      </c>
      <c r="C30" s="15">
        <f t="shared" si="7"/>
        <v>5927600</v>
      </c>
      <c r="D30" s="15">
        <f t="shared" si="8"/>
        <v>658600</v>
      </c>
      <c r="E30" s="40">
        <f t="shared" si="9"/>
        <v>0</v>
      </c>
      <c r="F30" s="40">
        <v>0</v>
      </c>
      <c r="G30" s="40">
        <f t="shared" si="10"/>
        <v>5927600</v>
      </c>
      <c r="H30" s="40">
        <f t="shared" si="11"/>
        <v>0</v>
      </c>
      <c r="I30" s="40">
        <f t="shared" si="12"/>
        <v>0</v>
      </c>
      <c r="J30" s="40">
        <v>0</v>
      </c>
      <c r="K30" s="40">
        <f t="shared" si="14"/>
        <v>658600</v>
      </c>
      <c r="L30" s="40">
        <f t="shared" si="13"/>
        <v>0</v>
      </c>
      <c r="M30" s="13"/>
      <c r="N30" s="7">
        <v>0</v>
      </c>
      <c r="O30" s="24">
        <f t="shared" si="4"/>
        <v>0</v>
      </c>
      <c r="P30" s="13"/>
      <c r="Q30" s="13">
        <v>6586200</v>
      </c>
      <c r="R30" s="6">
        <v>500000</v>
      </c>
      <c r="S30" s="7">
        <v>5427600</v>
      </c>
      <c r="T30" s="7">
        <v>0</v>
      </c>
      <c r="U30" s="24">
        <f t="shared" si="5"/>
        <v>658600</v>
      </c>
      <c r="V30" s="13"/>
      <c r="W30" s="7"/>
      <c r="X30" s="24">
        <f t="shared" si="6"/>
        <v>0</v>
      </c>
    </row>
    <row r="31" spans="1:24">
      <c r="A31" s="35" t="s">
        <v>34</v>
      </c>
      <c r="B31" s="15">
        <f t="shared" si="3"/>
        <v>13296400</v>
      </c>
      <c r="C31" s="15">
        <f t="shared" si="7"/>
        <v>9201200</v>
      </c>
      <c r="D31" s="15">
        <f t="shared" si="8"/>
        <v>4095200</v>
      </c>
      <c r="E31" s="40">
        <f t="shared" si="9"/>
        <v>0</v>
      </c>
      <c r="F31" s="40">
        <v>0</v>
      </c>
      <c r="G31" s="40">
        <f t="shared" si="10"/>
        <v>1595700</v>
      </c>
      <c r="H31" s="40">
        <f t="shared" si="11"/>
        <v>7605500</v>
      </c>
      <c r="I31" s="40">
        <f t="shared" si="12"/>
        <v>0</v>
      </c>
      <c r="J31" s="40">
        <v>0</v>
      </c>
      <c r="K31" s="40">
        <f t="shared" si="14"/>
        <v>177300</v>
      </c>
      <c r="L31" s="40">
        <f t="shared" si="13"/>
        <v>3917900</v>
      </c>
      <c r="M31" s="13"/>
      <c r="N31" s="7">
        <v>0</v>
      </c>
      <c r="O31" s="24">
        <f t="shared" si="4"/>
        <v>0</v>
      </c>
      <c r="P31" s="13"/>
      <c r="Q31" s="13">
        <v>1773000</v>
      </c>
      <c r="R31" s="6">
        <v>500000</v>
      </c>
      <c r="S31" s="7">
        <v>1095700</v>
      </c>
      <c r="T31" s="7">
        <v>0</v>
      </c>
      <c r="U31" s="24">
        <f t="shared" si="5"/>
        <v>177300</v>
      </c>
      <c r="V31" s="13">
        <v>11523400</v>
      </c>
      <c r="W31" s="7">
        <v>7605500</v>
      </c>
      <c r="X31" s="24">
        <f t="shared" si="6"/>
        <v>3917900</v>
      </c>
    </row>
    <row r="32" spans="1:24">
      <c r="A32" s="35" t="s">
        <v>35</v>
      </c>
      <c r="B32" s="15">
        <f t="shared" si="3"/>
        <v>1671600</v>
      </c>
      <c r="C32" s="15">
        <f t="shared" si="7"/>
        <v>1504500</v>
      </c>
      <c r="D32" s="15">
        <f t="shared" si="8"/>
        <v>167100</v>
      </c>
      <c r="E32" s="40">
        <f t="shared" si="9"/>
        <v>0</v>
      </c>
      <c r="F32" s="40">
        <v>0</v>
      </c>
      <c r="G32" s="40">
        <f t="shared" si="10"/>
        <v>1504500</v>
      </c>
      <c r="H32" s="40">
        <f t="shared" si="11"/>
        <v>0</v>
      </c>
      <c r="I32" s="40">
        <f t="shared" si="12"/>
        <v>0</v>
      </c>
      <c r="J32" s="40">
        <v>0</v>
      </c>
      <c r="K32" s="40">
        <f t="shared" si="14"/>
        <v>167100</v>
      </c>
      <c r="L32" s="40">
        <f t="shared" si="13"/>
        <v>0</v>
      </c>
      <c r="M32" s="13"/>
      <c r="N32" s="7">
        <v>0</v>
      </c>
      <c r="O32" s="24">
        <f t="shared" si="4"/>
        <v>0</v>
      </c>
      <c r="P32" s="13"/>
      <c r="Q32" s="13">
        <v>1671600</v>
      </c>
      <c r="R32" s="6">
        <v>500000</v>
      </c>
      <c r="S32" s="7">
        <v>1004500</v>
      </c>
      <c r="T32" s="7">
        <v>0</v>
      </c>
      <c r="U32" s="24">
        <f t="shared" si="5"/>
        <v>167100</v>
      </c>
      <c r="V32" s="13"/>
      <c r="W32" s="7"/>
      <c r="X32" s="24">
        <f t="shared" si="6"/>
        <v>0</v>
      </c>
    </row>
    <row r="33" spans="1:24">
      <c r="A33" s="36" t="s">
        <v>36</v>
      </c>
      <c r="B33" s="25">
        <f t="shared" si="3"/>
        <v>9767380</v>
      </c>
      <c r="C33" s="25">
        <f t="shared" si="7"/>
        <v>7183920</v>
      </c>
      <c r="D33" s="25">
        <f t="shared" si="8"/>
        <v>2583460</v>
      </c>
      <c r="E33" s="41">
        <f t="shared" si="9"/>
        <v>1802600</v>
      </c>
      <c r="F33" s="41">
        <v>0</v>
      </c>
      <c r="G33" s="41">
        <f t="shared" si="10"/>
        <v>1726920</v>
      </c>
      <c r="H33" s="41">
        <f t="shared" si="11"/>
        <v>3654400</v>
      </c>
      <c r="I33" s="41">
        <f t="shared" si="12"/>
        <v>700970</v>
      </c>
      <c r="J33" s="41">
        <v>0</v>
      </c>
      <c r="K33" s="41">
        <f t="shared" si="14"/>
        <v>0</v>
      </c>
      <c r="L33" s="41">
        <f t="shared" si="13"/>
        <v>1882490</v>
      </c>
      <c r="M33" s="14">
        <v>2503570</v>
      </c>
      <c r="N33" s="9">
        <v>1802600</v>
      </c>
      <c r="O33" s="26">
        <f t="shared" si="4"/>
        <v>700970</v>
      </c>
      <c r="P33" s="14"/>
      <c r="Q33" s="14">
        <v>1726920</v>
      </c>
      <c r="R33" s="10">
        <v>1000000</v>
      </c>
      <c r="S33" s="9">
        <v>554300</v>
      </c>
      <c r="T33" s="9">
        <v>172620</v>
      </c>
      <c r="U33" s="26">
        <f t="shared" si="5"/>
        <v>0</v>
      </c>
      <c r="V33" s="14">
        <v>5536890</v>
      </c>
      <c r="W33" s="9">
        <v>3654400</v>
      </c>
      <c r="X33" s="26">
        <f t="shared" si="6"/>
        <v>1882490</v>
      </c>
    </row>
  </sheetData>
  <mergeCells count="20">
    <mergeCell ref="Q4:Q5"/>
    <mergeCell ref="V4:V5"/>
    <mergeCell ref="V3:W3"/>
    <mergeCell ref="A1:X1"/>
    <mergeCell ref="R4:U4"/>
    <mergeCell ref="W4:X4"/>
    <mergeCell ref="P3:U3"/>
    <mergeCell ref="M4:M5"/>
    <mergeCell ref="M3:O3"/>
    <mergeCell ref="P4:P5"/>
    <mergeCell ref="N4:O4"/>
    <mergeCell ref="E2:H3"/>
    <mergeCell ref="E5:H5"/>
    <mergeCell ref="D2:D5"/>
    <mergeCell ref="M2:X2"/>
    <mergeCell ref="B2:B5"/>
    <mergeCell ref="C2:C5"/>
    <mergeCell ref="A2:A5"/>
    <mergeCell ref="I2:L3"/>
    <mergeCell ref="I5:L5"/>
  </mergeCells>
  <pageMargins left="0.31" right="0.2" top="0.24" bottom="0.18" header="0.17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zoomScale="130" zoomScaleNormal="13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E17" sqref="E17"/>
    </sheetView>
  </sheetViews>
  <sheetFormatPr defaultRowHeight="15"/>
  <cols>
    <col min="1" max="1" width="23" style="4" bestFit="1" customWidth="1"/>
    <col min="2" max="16" width="9.75" style="4" customWidth="1"/>
    <col min="17" max="19" width="10.25" style="4" bestFit="1" customWidth="1"/>
    <col min="20" max="20" width="11" style="4" bestFit="1" customWidth="1"/>
    <col min="21" max="16384" width="9" style="4"/>
  </cols>
  <sheetData>
    <row r="1" spans="1:20" ht="33.75" customHeight="1">
      <c r="A1" s="144" t="s">
        <v>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0" s="1" customFormat="1" ht="15.75" customHeight="1">
      <c r="A2" s="148" t="s">
        <v>0</v>
      </c>
      <c r="B2" s="152" t="s">
        <v>57</v>
      </c>
      <c r="C2" s="148" t="s">
        <v>49</v>
      </c>
      <c r="D2" s="148"/>
      <c r="E2" s="148"/>
      <c r="F2" s="148"/>
      <c r="G2" s="148"/>
      <c r="H2" s="148"/>
      <c r="I2" s="148"/>
      <c r="J2" s="148"/>
      <c r="K2" s="148" t="s">
        <v>50</v>
      </c>
      <c r="L2" s="148"/>
      <c r="M2" s="2" t="s">
        <v>51</v>
      </c>
      <c r="N2" s="2" t="s">
        <v>52</v>
      </c>
      <c r="O2" s="2" t="s">
        <v>53</v>
      </c>
      <c r="P2" s="149" t="s">
        <v>56</v>
      </c>
      <c r="Q2" s="147" t="s">
        <v>54</v>
      </c>
      <c r="R2" s="147"/>
      <c r="S2" s="147"/>
    </row>
    <row r="3" spans="1:20" s="46" customFormat="1" ht="105">
      <c r="A3" s="148"/>
      <c r="B3" s="152"/>
      <c r="C3" s="44" t="s">
        <v>58</v>
      </c>
      <c r="D3" s="44" t="s">
        <v>59</v>
      </c>
      <c r="E3" s="44" t="s">
        <v>60</v>
      </c>
      <c r="F3" s="44" t="s">
        <v>61</v>
      </c>
      <c r="G3" s="44" t="s">
        <v>62</v>
      </c>
      <c r="H3" s="44" t="s">
        <v>63</v>
      </c>
      <c r="I3" s="44" t="s">
        <v>64</v>
      </c>
      <c r="J3" s="44" t="s">
        <v>65</v>
      </c>
      <c r="K3" s="44" t="s">
        <v>66</v>
      </c>
      <c r="L3" s="44" t="s">
        <v>67</v>
      </c>
      <c r="M3" s="44" t="s">
        <v>68</v>
      </c>
      <c r="N3" s="44" t="s">
        <v>69</v>
      </c>
      <c r="O3" s="44" t="s">
        <v>70</v>
      </c>
      <c r="P3" s="150"/>
      <c r="Q3" s="45" t="s">
        <v>45</v>
      </c>
      <c r="R3" s="45" t="s">
        <v>47</v>
      </c>
      <c r="S3" s="45" t="s">
        <v>48</v>
      </c>
    </row>
    <row r="4" spans="1:20" s="46" customFormat="1">
      <c r="A4" s="47"/>
      <c r="B4" s="48" t="s">
        <v>47</v>
      </c>
      <c r="C4" s="48" t="s">
        <v>45</v>
      </c>
      <c r="D4" s="48" t="s">
        <v>48</v>
      </c>
      <c r="E4" s="48" t="s">
        <v>48</v>
      </c>
      <c r="F4" s="48" t="s">
        <v>48</v>
      </c>
      <c r="G4" s="48" t="s">
        <v>48</v>
      </c>
      <c r="H4" s="48" t="s">
        <v>48</v>
      </c>
      <c r="I4" s="48" t="s">
        <v>48</v>
      </c>
      <c r="J4" s="48" t="s">
        <v>48</v>
      </c>
      <c r="K4" s="48" t="s">
        <v>47</v>
      </c>
      <c r="L4" s="48" t="s">
        <v>48</v>
      </c>
      <c r="M4" s="48" t="s">
        <v>48</v>
      </c>
      <c r="N4" s="48" t="s">
        <v>47</v>
      </c>
      <c r="O4" s="48" t="s">
        <v>48</v>
      </c>
      <c r="P4" s="151"/>
      <c r="Q4" s="49"/>
      <c r="R4" s="49"/>
      <c r="S4" s="49"/>
    </row>
    <row r="5" spans="1:20" s="1" customFormat="1" ht="15.75" thickBot="1">
      <c r="A5" s="29"/>
      <c r="B5" s="30">
        <f t="shared" ref="B5:S5" si="0">SUM(B6:B17)</f>
        <v>27708000</v>
      </c>
      <c r="C5" s="30">
        <f t="shared" si="0"/>
        <v>25462000</v>
      </c>
      <c r="D5" s="30">
        <f t="shared" si="0"/>
        <v>973800</v>
      </c>
      <c r="E5" s="30">
        <f t="shared" si="0"/>
        <v>58380000</v>
      </c>
      <c r="F5" s="30">
        <f t="shared" si="0"/>
        <v>4760000</v>
      </c>
      <c r="G5" s="30">
        <f t="shared" si="0"/>
        <v>2227500</v>
      </c>
      <c r="H5" s="30">
        <f t="shared" si="0"/>
        <v>2660000</v>
      </c>
      <c r="I5" s="30">
        <f t="shared" si="0"/>
        <v>73500</v>
      </c>
      <c r="J5" s="30">
        <f t="shared" si="0"/>
        <v>49000</v>
      </c>
      <c r="K5" s="30">
        <f t="shared" si="0"/>
        <v>311040</v>
      </c>
      <c r="L5" s="30">
        <f t="shared" si="0"/>
        <v>1708200</v>
      </c>
      <c r="M5" s="30">
        <f t="shared" si="0"/>
        <v>10607900</v>
      </c>
      <c r="N5" s="30">
        <f t="shared" si="0"/>
        <v>1080000</v>
      </c>
      <c r="O5" s="30">
        <f t="shared" si="0"/>
        <v>3384000</v>
      </c>
      <c r="P5" s="30">
        <f t="shared" si="0"/>
        <v>139384940</v>
      </c>
      <c r="Q5" s="38">
        <f t="shared" si="0"/>
        <v>25462000</v>
      </c>
      <c r="R5" s="38">
        <f t="shared" si="0"/>
        <v>29099040</v>
      </c>
      <c r="S5" s="38">
        <f t="shared" si="0"/>
        <v>84823900</v>
      </c>
      <c r="T5" s="50"/>
    </row>
    <row r="6" spans="1:20" ht="15.75" thickTop="1">
      <c r="A6" s="28" t="s">
        <v>18</v>
      </c>
      <c r="B6" s="3">
        <v>1641600</v>
      </c>
      <c r="C6" s="3">
        <v>2232130</v>
      </c>
      <c r="D6" s="3">
        <v>70200</v>
      </c>
      <c r="E6" s="3">
        <v>4119830</v>
      </c>
      <c r="F6" s="3">
        <v>80000</v>
      </c>
      <c r="G6" s="3">
        <v>164250</v>
      </c>
      <c r="H6" s="3">
        <v>0</v>
      </c>
      <c r="I6" s="3">
        <v>3500</v>
      </c>
      <c r="J6" s="3">
        <v>14000</v>
      </c>
      <c r="K6" s="3">
        <v>25920</v>
      </c>
      <c r="L6" s="3">
        <v>179810</v>
      </c>
      <c r="M6" s="3">
        <v>956734</v>
      </c>
      <c r="N6" s="3">
        <v>90000</v>
      </c>
      <c r="O6" s="3">
        <v>340000</v>
      </c>
      <c r="P6" s="3">
        <f t="shared" ref="P6:P10" si="1">SUM(B6:O6)</f>
        <v>9917974</v>
      </c>
      <c r="Q6" s="39">
        <f>+C6</f>
        <v>2232130</v>
      </c>
      <c r="R6" s="39">
        <f>+B6+K6+N6</f>
        <v>1757520</v>
      </c>
      <c r="S6" s="39">
        <f>+D6+E6+F6+G6+H6+I6+J6+L6+M6+O6</f>
        <v>5928324</v>
      </c>
      <c r="T6" s="43"/>
    </row>
    <row r="7" spans="1:20">
      <c r="A7" s="5" t="s">
        <v>19</v>
      </c>
      <c r="B7" s="7">
        <v>1847400</v>
      </c>
      <c r="C7" s="7">
        <v>2308400</v>
      </c>
      <c r="D7" s="7">
        <v>76500</v>
      </c>
      <c r="E7" s="7">
        <v>5842550</v>
      </c>
      <c r="F7" s="7">
        <v>1337500</v>
      </c>
      <c r="G7" s="7">
        <v>189000</v>
      </c>
      <c r="H7" s="7">
        <v>0</v>
      </c>
      <c r="I7" s="7">
        <v>10500</v>
      </c>
      <c r="J7" s="7">
        <v>0</v>
      </c>
      <c r="K7" s="7">
        <v>25920</v>
      </c>
      <c r="L7" s="7">
        <v>89900</v>
      </c>
      <c r="M7" s="7">
        <v>815218</v>
      </c>
      <c r="N7" s="7">
        <v>90000</v>
      </c>
      <c r="O7" s="7">
        <v>260000</v>
      </c>
      <c r="P7" s="7">
        <f t="shared" si="1"/>
        <v>12892888</v>
      </c>
      <c r="Q7" s="40">
        <f t="shared" ref="Q7:Q17" si="2">+C7</f>
        <v>2308400</v>
      </c>
      <c r="R7" s="40">
        <f t="shared" ref="R7:R17" si="3">+B7+K7+N7</f>
        <v>1963320</v>
      </c>
      <c r="S7" s="40">
        <f t="shared" ref="S7:S17" si="4">+D7+E7+F7+G7+H7+I7+J7+L7+M7+O7</f>
        <v>8621168</v>
      </c>
    </row>
    <row r="8" spans="1:20">
      <c r="A8" s="5" t="s">
        <v>20</v>
      </c>
      <c r="B8" s="7">
        <v>995400</v>
      </c>
      <c r="C8" s="7">
        <v>1476100</v>
      </c>
      <c r="D8" s="7">
        <v>57600</v>
      </c>
      <c r="E8" s="7">
        <v>3384190</v>
      </c>
      <c r="F8" s="7">
        <v>50000</v>
      </c>
      <c r="G8" s="7">
        <v>139500</v>
      </c>
      <c r="H8" s="7">
        <v>0</v>
      </c>
      <c r="I8" s="7">
        <v>0</v>
      </c>
      <c r="J8" s="7">
        <v>3500</v>
      </c>
      <c r="K8" s="7">
        <v>25920</v>
      </c>
      <c r="L8" s="7">
        <v>112380</v>
      </c>
      <c r="M8" s="7">
        <v>620782</v>
      </c>
      <c r="N8" s="7">
        <v>90000</v>
      </c>
      <c r="O8" s="7">
        <v>187000</v>
      </c>
      <c r="P8" s="7">
        <f t="shared" si="1"/>
        <v>7142372</v>
      </c>
      <c r="Q8" s="40">
        <f t="shared" si="2"/>
        <v>1476100</v>
      </c>
      <c r="R8" s="40">
        <f t="shared" si="3"/>
        <v>1111320</v>
      </c>
      <c r="S8" s="40">
        <f t="shared" si="4"/>
        <v>4554952</v>
      </c>
    </row>
    <row r="9" spans="1:20">
      <c r="A9" s="5" t="s">
        <v>21</v>
      </c>
      <c r="B9" s="7">
        <v>2266600</v>
      </c>
      <c r="C9" s="7">
        <v>2659880</v>
      </c>
      <c r="D9" s="7">
        <v>86400</v>
      </c>
      <c r="E9" s="7">
        <v>7196790</v>
      </c>
      <c r="F9" s="7">
        <v>40000</v>
      </c>
      <c r="G9" s="7">
        <v>213750</v>
      </c>
      <c r="H9" s="7">
        <v>0</v>
      </c>
      <c r="I9" s="7">
        <v>3500</v>
      </c>
      <c r="J9" s="7">
        <v>10500</v>
      </c>
      <c r="K9" s="7">
        <v>25920</v>
      </c>
      <c r="L9" s="7">
        <v>89900</v>
      </c>
      <c r="M9" s="7">
        <v>952936</v>
      </c>
      <c r="N9" s="7">
        <v>90000</v>
      </c>
      <c r="O9" s="7">
        <v>240000</v>
      </c>
      <c r="P9" s="7">
        <f t="shared" si="1"/>
        <v>13876176</v>
      </c>
      <c r="Q9" s="40">
        <f t="shared" si="2"/>
        <v>2659880</v>
      </c>
      <c r="R9" s="40">
        <f t="shared" si="3"/>
        <v>2382520</v>
      </c>
      <c r="S9" s="40">
        <f t="shared" si="4"/>
        <v>8833776</v>
      </c>
    </row>
    <row r="10" spans="1:20">
      <c r="A10" s="5" t="s">
        <v>22</v>
      </c>
      <c r="B10" s="7">
        <v>3449500</v>
      </c>
      <c r="C10" s="7">
        <v>2147160</v>
      </c>
      <c r="D10" s="7">
        <v>72000</v>
      </c>
      <c r="E10" s="7">
        <v>4849980</v>
      </c>
      <c r="F10" s="7">
        <v>50000</v>
      </c>
      <c r="G10" s="7">
        <v>175500</v>
      </c>
      <c r="H10" s="7">
        <v>0</v>
      </c>
      <c r="I10" s="7">
        <v>7000</v>
      </c>
      <c r="J10" s="7">
        <v>3500</v>
      </c>
      <c r="K10" s="7">
        <v>25920</v>
      </c>
      <c r="L10" s="7">
        <v>112380</v>
      </c>
      <c r="M10" s="7">
        <v>797263</v>
      </c>
      <c r="N10" s="7">
        <v>90000</v>
      </c>
      <c r="O10" s="7">
        <v>187000</v>
      </c>
      <c r="P10" s="7">
        <f t="shared" si="1"/>
        <v>11967203</v>
      </c>
      <c r="Q10" s="40">
        <f t="shared" si="2"/>
        <v>2147160</v>
      </c>
      <c r="R10" s="40">
        <f t="shared" si="3"/>
        <v>3565420</v>
      </c>
      <c r="S10" s="40">
        <f t="shared" si="4"/>
        <v>6254623</v>
      </c>
    </row>
    <row r="11" spans="1:20">
      <c r="A11" s="5" t="s">
        <v>23</v>
      </c>
      <c r="B11" s="7">
        <v>2270300</v>
      </c>
      <c r="C11" s="7">
        <v>2698740</v>
      </c>
      <c r="D11" s="7">
        <v>107100</v>
      </c>
      <c r="E11" s="7">
        <v>7405380</v>
      </c>
      <c r="F11" s="7">
        <v>80000</v>
      </c>
      <c r="G11" s="7">
        <v>256500</v>
      </c>
      <c r="H11" s="7">
        <v>0</v>
      </c>
      <c r="I11" s="7">
        <v>10500</v>
      </c>
      <c r="J11" s="7">
        <v>3500</v>
      </c>
      <c r="K11" s="7">
        <v>25920</v>
      </c>
      <c r="L11" s="7">
        <v>179810</v>
      </c>
      <c r="M11" s="7">
        <v>1159450</v>
      </c>
      <c r="N11" s="7">
        <v>90000</v>
      </c>
      <c r="O11" s="7">
        <v>400000</v>
      </c>
      <c r="P11" s="7">
        <f>SUM(B11:O11)</f>
        <v>14687200</v>
      </c>
      <c r="Q11" s="40">
        <f t="shared" si="2"/>
        <v>2698740</v>
      </c>
      <c r="R11" s="40">
        <f t="shared" si="3"/>
        <v>2386220</v>
      </c>
      <c r="S11" s="40">
        <f t="shared" si="4"/>
        <v>9602240</v>
      </c>
    </row>
    <row r="12" spans="1:20">
      <c r="A12" s="5" t="s">
        <v>24</v>
      </c>
      <c r="B12" s="7">
        <v>3799100</v>
      </c>
      <c r="C12" s="7">
        <v>1985920</v>
      </c>
      <c r="D12" s="7">
        <v>81900</v>
      </c>
      <c r="E12" s="7">
        <v>3576460</v>
      </c>
      <c r="F12" s="7">
        <v>70000</v>
      </c>
      <c r="G12" s="7">
        <v>195750</v>
      </c>
      <c r="H12" s="7">
        <v>245000</v>
      </c>
      <c r="I12" s="7">
        <v>14000</v>
      </c>
      <c r="J12" s="7">
        <v>0</v>
      </c>
      <c r="K12" s="7">
        <v>25920</v>
      </c>
      <c r="L12" s="7">
        <v>157340</v>
      </c>
      <c r="M12" s="7">
        <v>967868</v>
      </c>
      <c r="N12" s="7">
        <v>90000</v>
      </c>
      <c r="O12" s="7">
        <v>220000</v>
      </c>
      <c r="P12" s="7">
        <f t="shared" ref="P12:P17" si="5">SUM(B12:O12)</f>
        <v>11429258</v>
      </c>
      <c r="Q12" s="40">
        <f t="shared" si="2"/>
        <v>1985920</v>
      </c>
      <c r="R12" s="40">
        <f t="shared" si="3"/>
        <v>3915020</v>
      </c>
      <c r="S12" s="40">
        <f t="shared" si="4"/>
        <v>5528318</v>
      </c>
    </row>
    <row r="13" spans="1:20">
      <c r="A13" s="5" t="s">
        <v>25</v>
      </c>
      <c r="B13" s="7">
        <v>2806400</v>
      </c>
      <c r="C13" s="7">
        <v>1870210</v>
      </c>
      <c r="D13" s="7">
        <v>76500</v>
      </c>
      <c r="E13" s="7">
        <v>4148120</v>
      </c>
      <c r="F13" s="7">
        <v>1135000</v>
      </c>
      <c r="G13" s="7">
        <v>180000</v>
      </c>
      <c r="H13" s="7">
        <v>840000</v>
      </c>
      <c r="I13" s="7">
        <v>0</v>
      </c>
      <c r="J13" s="7">
        <v>3500</v>
      </c>
      <c r="K13" s="7">
        <v>25920</v>
      </c>
      <c r="L13" s="7">
        <v>179810</v>
      </c>
      <c r="M13" s="7">
        <v>872386</v>
      </c>
      <c r="N13" s="7">
        <v>90000</v>
      </c>
      <c r="O13" s="7">
        <v>400000</v>
      </c>
      <c r="P13" s="7">
        <f t="shared" si="5"/>
        <v>12627846</v>
      </c>
      <c r="Q13" s="40">
        <f t="shared" si="2"/>
        <v>1870210</v>
      </c>
      <c r="R13" s="40">
        <f t="shared" si="3"/>
        <v>2922320</v>
      </c>
      <c r="S13" s="40">
        <f t="shared" si="4"/>
        <v>7835316</v>
      </c>
    </row>
    <row r="14" spans="1:20">
      <c r="A14" s="5" t="s">
        <v>27</v>
      </c>
      <c r="B14" s="7">
        <v>1701000</v>
      </c>
      <c r="C14" s="7">
        <v>1496980</v>
      </c>
      <c r="D14" s="7">
        <v>51300</v>
      </c>
      <c r="E14" s="7">
        <v>3976670</v>
      </c>
      <c r="F14" s="7">
        <v>990000</v>
      </c>
      <c r="G14" s="7">
        <v>123750</v>
      </c>
      <c r="H14" s="7">
        <v>630000</v>
      </c>
      <c r="I14" s="7">
        <v>3500</v>
      </c>
      <c r="J14" s="7">
        <v>7000</v>
      </c>
      <c r="K14" s="7">
        <v>25920</v>
      </c>
      <c r="L14" s="7">
        <v>112380</v>
      </c>
      <c r="M14" s="7">
        <v>608533</v>
      </c>
      <c r="N14" s="7">
        <v>90000</v>
      </c>
      <c r="O14" s="7">
        <v>220000</v>
      </c>
      <c r="P14" s="7">
        <f t="shared" si="5"/>
        <v>10037033</v>
      </c>
      <c r="Q14" s="40">
        <f t="shared" si="2"/>
        <v>1496980</v>
      </c>
      <c r="R14" s="40">
        <f t="shared" si="3"/>
        <v>1816920</v>
      </c>
      <c r="S14" s="40">
        <f t="shared" si="4"/>
        <v>6723133</v>
      </c>
    </row>
    <row r="15" spans="1:20">
      <c r="A15" s="5" t="s">
        <v>28</v>
      </c>
      <c r="B15" s="7">
        <v>2412100</v>
      </c>
      <c r="C15" s="7">
        <v>2261130</v>
      </c>
      <c r="D15" s="7">
        <v>90900</v>
      </c>
      <c r="E15" s="7">
        <v>5948450</v>
      </c>
      <c r="F15" s="7">
        <v>70000</v>
      </c>
      <c r="G15" s="7">
        <v>218250</v>
      </c>
      <c r="H15" s="7">
        <v>700000</v>
      </c>
      <c r="I15" s="7">
        <v>10500</v>
      </c>
      <c r="J15" s="7">
        <v>0</v>
      </c>
      <c r="K15" s="7">
        <v>25920</v>
      </c>
      <c r="L15" s="7">
        <v>157340</v>
      </c>
      <c r="M15" s="7">
        <v>997405</v>
      </c>
      <c r="N15" s="7">
        <v>90000</v>
      </c>
      <c r="O15" s="7">
        <v>200000</v>
      </c>
      <c r="P15" s="7">
        <f t="shared" si="5"/>
        <v>13181995</v>
      </c>
      <c r="Q15" s="40">
        <f t="shared" si="2"/>
        <v>2261130</v>
      </c>
      <c r="R15" s="40">
        <f t="shared" si="3"/>
        <v>2528020</v>
      </c>
      <c r="S15" s="40">
        <f t="shared" si="4"/>
        <v>8392845</v>
      </c>
    </row>
    <row r="16" spans="1:20">
      <c r="A16" s="5" t="s">
        <v>29</v>
      </c>
      <c r="B16" s="7">
        <v>2907600</v>
      </c>
      <c r="C16" s="7">
        <v>1821780</v>
      </c>
      <c r="D16" s="7">
        <v>79200</v>
      </c>
      <c r="E16" s="7">
        <v>4261170</v>
      </c>
      <c r="F16" s="7">
        <v>777500</v>
      </c>
      <c r="G16" s="7">
        <v>189000</v>
      </c>
      <c r="H16" s="7">
        <v>245000</v>
      </c>
      <c r="I16" s="7">
        <v>10500</v>
      </c>
      <c r="J16" s="7">
        <v>3500</v>
      </c>
      <c r="K16" s="7">
        <v>25920</v>
      </c>
      <c r="L16" s="7">
        <v>157340</v>
      </c>
      <c r="M16" s="7">
        <v>929105</v>
      </c>
      <c r="N16" s="7">
        <v>90000</v>
      </c>
      <c r="O16" s="7">
        <v>360000</v>
      </c>
      <c r="P16" s="7">
        <f t="shared" si="5"/>
        <v>11857615</v>
      </c>
      <c r="Q16" s="40">
        <f t="shared" si="2"/>
        <v>1821780</v>
      </c>
      <c r="R16" s="40">
        <f t="shared" si="3"/>
        <v>3023520</v>
      </c>
      <c r="S16" s="40">
        <f t="shared" si="4"/>
        <v>7012315</v>
      </c>
    </row>
    <row r="17" spans="1:19">
      <c r="A17" s="8" t="s">
        <v>36</v>
      </c>
      <c r="B17" s="9">
        <v>1611000</v>
      </c>
      <c r="C17" s="9">
        <v>2503570</v>
      </c>
      <c r="D17" s="9">
        <v>124200</v>
      </c>
      <c r="E17" s="9">
        <v>3670410</v>
      </c>
      <c r="F17" s="9">
        <v>80000</v>
      </c>
      <c r="G17" s="9">
        <v>182250</v>
      </c>
      <c r="H17" s="9">
        <v>0</v>
      </c>
      <c r="I17" s="9">
        <v>0</v>
      </c>
      <c r="J17" s="9">
        <v>0</v>
      </c>
      <c r="K17" s="9">
        <v>25920</v>
      </c>
      <c r="L17" s="9">
        <v>179810</v>
      </c>
      <c r="M17" s="9">
        <v>930220</v>
      </c>
      <c r="N17" s="9">
        <v>90000</v>
      </c>
      <c r="O17" s="9">
        <v>370000</v>
      </c>
      <c r="P17" s="9">
        <f t="shared" si="5"/>
        <v>9767380</v>
      </c>
      <c r="Q17" s="41">
        <f t="shared" si="2"/>
        <v>2503570</v>
      </c>
      <c r="R17" s="41">
        <f t="shared" si="3"/>
        <v>1726920</v>
      </c>
      <c r="S17" s="41">
        <f t="shared" si="4"/>
        <v>5536890</v>
      </c>
    </row>
  </sheetData>
  <mergeCells count="7">
    <mergeCell ref="A1:S1"/>
    <mergeCell ref="Q2:S2"/>
    <mergeCell ref="A2:A3"/>
    <mergeCell ref="P2:P4"/>
    <mergeCell ref="C2:J2"/>
    <mergeCell ref="K2:L2"/>
    <mergeCell ref="B2:B3"/>
  </mergeCells>
  <pageMargins left="0.31" right="0.2" top="0.24" bottom="0.18" header="0.17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2"/>
  <sheetViews>
    <sheetView tabSelected="1" topLeftCell="B1" workbookViewId="0">
      <selection activeCell="G37" sqref="G37"/>
    </sheetView>
  </sheetViews>
  <sheetFormatPr defaultColWidth="8.25" defaultRowHeight="12"/>
  <cols>
    <col min="1" max="1" width="19.375" style="117" hidden="1" customWidth="1"/>
    <col min="2" max="2" width="22.375" style="117" bestFit="1" customWidth="1"/>
    <col min="3" max="3" width="9.5" style="117" customWidth="1"/>
    <col min="4" max="5" width="9.5" style="121" customWidth="1"/>
    <col min="6" max="6" width="9.5" style="136" customWidth="1"/>
    <col min="7" max="7" width="10.875" style="121" bestFit="1" customWidth="1"/>
    <col min="8" max="8" width="9.5" style="117" customWidth="1"/>
    <col min="9" max="9" width="3.125" style="137" customWidth="1"/>
    <col min="10" max="10" width="21.25" style="117" customWidth="1"/>
    <col min="11" max="13" width="9.25" style="117" customWidth="1"/>
    <col min="14" max="16384" width="8.25" style="117"/>
  </cols>
  <sheetData>
    <row r="1" spans="1:15" s="95" customFormat="1" ht="15.75">
      <c r="A1" s="93" t="s">
        <v>109</v>
      </c>
      <c r="B1" s="158" t="s">
        <v>110</v>
      </c>
      <c r="C1" s="158"/>
      <c r="D1" s="158"/>
      <c r="E1" s="158"/>
      <c r="F1" s="158"/>
      <c r="G1" s="158"/>
      <c r="H1" s="158"/>
      <c r="I1" s="94"/>
      <c r="J1" s="158" t="s">
        <v>111</v>
      </c>
      <c r="K1" s="158"/>
      <c r="L1" s="158"/>
      <c r="M1" s="158"/>
    </row>
    <row r="2" spans="1:15" s="95" customFormat="1">
      <c r="A2" s="96" t="s">
        <v>112</v>
      </c>
      <c r="B2" s="159" t="s">
        <v>113</v>
      </c>
      <c r="C2" s="97" t="s">
        <v>81</v>
      </c>
      <c r="D2" s="162" t="s">
        <v>87</v>
      </c>
      <c r="E2" s="163"/>
      <c r="F2" s="164" t="s">
        <v>114</v>
      </c>
      <c r="G2" s="97" t="s">
        <v>99</v>
      </c>
      <c r="H2" s="167" t="s">
        <v>115</v>
      </c>
      <c r="I2" s="98"/>
      <c r="J2" s="155" t="s">
        <v>113</v>
      </c>
      <c r="K2" s="155" t="s">
        <v>87</v>
      </c>
      <c r="L2" s="155"/>
      <c r="M2" s="170" t="s">
        <v>115</v>
      </c>
    </row>
    <row r="3" spans="1:15" s="95" customFormat="1">
      <c r="A3" s="99"/>
      <c r="B3" s="160"/>
      <c r="C3" s="100" t="s">
        <v>4</v>
      </c>
      <c r="D3" s="173" t="s">
        <v>5</v>
      </c>
      <c r="E3" s="174"/>
      <c r="F3" s="165"/>
      <c r="G3" s="100" t="s">
        <v>6</v>
      </c>
      <c r="H3" s="168"/>
      <c r="I3" s="98"/>
      <c r="J3" s="156"/>
      <c r="K3" s="153" t="s">
        <v>5</v>
      </c>
      <c r="L3" s="153"/>
      <c r="M3" s="171"/>
    </row>
    <row r="4" spans="1:15" s="95" customFormat="1">
      <c r="A4" s="101"/>
      <c r="B4" s="161"/>
      <c r="C4" s="102" t="s">
        <v>116</v>
      </c>
      <c r="D4" s="102" t="s">
        <v>117</v>
      </c>
      <c r="E4" s="102" t="s">
        <v>118</v>
      </c>
      <c r="F4" s="166"/>
      <c r="G4" s="102" t="s">
        <v>119</v>
      </c>
      <c r="H4" s="169"/>
      <c r="I4" s="98"/>
      <c r="J4" s="157"/>
      <c r="K4" s="103" t="s">
        <v>117</v>
      </c>
      <c r="L4" s="103" t="s">
        <v>118</v>
      </c>
      <c r="M4" s="172"/>
    </row>
    <row r="5" spans="1:15" s="109" customFormat="1">
      <c r="A5" s="104" t="s">
        <v>120</v>
      </c>
      <c r="B5" s="104"/>
      <c r="C5" s="105">
        <f t="shared" ref="C5:H5" si="0">SUM(C6:C32)</f>
        <v>31256800</v>
      </c>
      <c r="D5" s="105">
        <f t="shared" si="0"/>
        <v>14249600</v>
      </c>
      <c r="E5" s="105">
        <f t="shared" si="0"/>
        <v>138756900</v>
      </c>
      <c r="F5" s="105">
        <f t="shared" si="0"/>
        <v>153006500</v>
      </c>
      <c r="G5" s="105">
        <f t="shared" si="0"/>
        <v>173272400</v>
      </c>
      <c r="H5" s="105">
        <f t="shared" si="0"/>
        <v>357535700</v>
      </c>
      <c r="I5" s="106"/>
      <c r="J5" s="107"/>
      <c r="K5" s="108">
        <f>SUM(K6:K24)</f>
        <v>2073000</v>
      </c>
      <c r="L5" s="108">
        <f>SUM(L6:L24)</f>
        <v>260051500</v>
      </c>
      <c r="M5" s="108">
        <f>SUM(M6:M24)</f>
        <v>262124500</v>
      </c>
    </row>
    <row r="6" spans="1:15">
      <c r="A6" s="110" t="s">
        <v>121</v>
      </c>
      <c r="B6" s="110" t="s">
        <v>121</v>
      </c>
      <c r="C6" s="111"/>
      <c r="D6" s="111"/>
      <c r="E6" s="111">
        <v>22969314</v>
      </c>
      <c r="F6" s="112">
        <f t="shared" ref="F6:F32" si="1">SUM(D6:E6)</f>
        <v>22969314</v>
      </c>
      <c r="G6" s="111">
        <v>4702046</v>
      </c>
      <c r="H6" s="113">
        <f>SUM(C6+F6+G6)</f>
        <v>27671360</v>
      </c>
      <c r="I6" s="106"/>
      <c r="J6" s="114" t="s">
        <v>13</v>
      </c>
      <c r="K6" s="115"/>
      <c r="L6" s="115">
        <v>50000</v>
      </c>
      <c r="M6" s="116">
        <f>SUM(K6:L6)</f>
        <v>50000</v>
      </c>
    </row>
    <row r="7" spans="1:15">
      <c r="A7" s="114" t="s">
        <v>122</v>
      </c>
      <c r="B7" s="114" t="s">
        <v>11</v>
      </c>
      <c r="C7" s="118"/>
      <c r="D7" s="118"/>
      <c r="E7" s="115">
        <v>2574700</v>
      </c>
      <c r="F7" s="119">
        <f t="shared" si="1"/>
        <v>2574700</v>
      </c>
      <c r="G7" s="118">
        <v>0</v>
      </c>
      <c r="H7" s="116">
        <f t="shared" ref="H7:H32" si="2">SUM(C7+F7+G7)</f>
        <v>2574700</v>
      </c>
      <c r="I7" s="106"/>
      <c r="J7" s="114" t="s">
        <v>14</v>
      </c>
      <c r="K7" s="115"/>
      <c r="L7" s="115">
        <v>210685000</v>
      </c>
      <c r="M7" s="116">
        <f t="shared" ref="M7:M24" si="3">SUM(K7:L7)</f>
        <v>210685000</v>
      </c>
    </row>
    <row r="8" spans="1:15">
      <c r="A8" s="114" t="s">
        <v>11</v>
      </c>
      <c r="B8" s="114" t="s">
        <v>12</v>
      </c>
      <c r="C8" s="118"/>
      <c r="D8" s="118"/>
      <c r="E8" s="115">
        <v>1428200</v>
      </c>
      <c r="F8" s="119">
        <f t="shared" si="1"/>
        <v>1428200</v>
      </c>
      <c r="G8" s="118"/>
      <c r="H8" s="116">
        <f t="shared" si="2"/>
        <v>1428200</v>
      </c>
      <c r="I8" s="106"/>
      <c r="J8" s="114" t="s">
        <v>16</v>
      </c>
      <c r="K8" s="118">
        <v>650000</v>
      </c>
      <c r="L8" s="118"/>
      <c r="M8" s="116">
        <f t="shared" si="3"/>
        <v>650000</v>
      </c>
    </row>
    <row r="9" spans="1:15">
      <c r="A9" s="114" t="s">
        <v>12</v>
      </c>
      <c r="B9" s="114" t="s">
        <v>13</v>
      </c>
      <c r="C9" s="118"/>
      <c r="D9" s="115">
        <v>14249600</v>
      </c>
      <c r="E9" s="115">
        <v>23625500</v>
      </c>
      <c r="F9" s="119">
        <f t="shared" si="1"/>
        <v>37875100</v>
      </c>
      <c r="G9" s="115"/>
      <c r="H9" s="116">
        <f t="shared" si="2"/>
        <v>37875100</v>
      </c>
      <c r="I9" s="106"/>
      <c r="J9" s="114" t="s">
        <v>17</v>
      </c>
      <c r="K9" s="118">
        <v>240000</v>
      </c>
      <c r="L9" s="118">
        <f>1500000+2000000+2020000+14828300</f>
        <v>20348300</v>
      </c>
      <c r="M9" s="116">
        <f t="shared" si="3"/>
        <v>20588300</v>
      </c>
      <c r="O9" s="120"/>
    </row>
    <row r="10" spans="1:15">
      <c r="A10" s="114" t="s">
        <v>13</v>
      </c>
      <c r="B10" s="114" t="s">
        <v>14</v>
      </c>
      <c r="C10" s="118"/>
      <c r="D10" s="115"/>
      <c r="E10" s="115">
        <v>3944800</v>
      </c>
      <c r="F10" s="119">
        <f t="shared" si="1"/>
        <v>3944800</v>
      </c>
      <c r="G10" s="115"/>
      <c r="H10" s="116">
        <f t="shared" si="2"/>
        <v>3944800</v>
      </c>
      <c r="I10" s="106"/>
      <c r="J10" s="114" t="s">
        <v>123</v>
      </c>
      <c r="K10" s="118"/>
      <c r="L10" s="118">
        <f>3764000-80000+1294000</f>
        <v>4978000</v>
      </c>
      <c r="M10" s="116">
        <f t="shared" si="3"/>
        <v>4978000</v>
      </c>
    </row>
    <row r="11" spans="1:15">
      <c r="A11" s="114" t="s">
        <v>14</v>
      </c>
      <c r="B11" s="114" t="s">
        <v>15</v>
      </c>
      <c r="C11" s="118"/>
      <c r="D11" s="118"/>
      <c r="E11" s="118">
        <v>6239400</v>
      </c>
      <c r="F11" s="119">
        <f t="shared" si="1"/>
        <v>6239400</v>
      </c>
      <c r="G11" s="118">
        <v>18792000</v>
      </c>
      <c r="H11" s="116">
        <f t="shared" si="2"/>
        <v>25031400</v>
      </c>
      <c r="I11" s="106"/>
      <c r="J11" s="114" t="s">
        <v>124</v>
      </c>
      <c r="K11" s="118"/>
      <c r="L11" s="118">
        <v>1064000</v>
      </c>
      <c r="M11" s="116">
        <f t="shared" si="3"/>
        <v>1064000</v>
      </c>
    </row>
    <row r="12" spans="1:15">
      <c r="A12" s="114" t="s">
        <v>15</v>
      </c>
      <c r="B12" s="114" t="s">
        <v>16</v>
      </c>
      <c r="C12" s="118"/>
      <c r="D12" s="118"/>
      <c r="E12" s="118">
        <v>11252100</v>
      </c>
      <c r="F12" s="119">
        <f t="shared" si="1"/>
        <v>11252100</v>
      </c>
      <c r="G12" s="118"/>
      <c r="H12" s="116">
        <f t="shared" si="2"/>
        <v>11252100</v>
      </c>
      <c r="I12" s="106"/>
      <c r="J12" s="114" t="s">
        <v>125</v>
      </c>
      <c r="K12" s="118"/>
      <c r="L12" s="118">
        <v>104600</v>
      </c>
      <c r="M12" s="116">
        <f t="shared" si="3"/>
        <v>104600</v>
      </c>
    </row>
    <row r="13" spans="1:15">
      <c r="A13" s="114" t="s">
        <v>16</v>
      </c>
      <c r="B13" s="114" t="s">
        <v>17</v>
      </c>
      <c r="C13" s="118"/>
      <c r="D13" s="118"/>
      <c r="E13" s="118">
        <v>5776356</v>
      </c>
      <c r="F13" s="119">
        <f t="shared" si="1"/>
        <v>5776356</v>
      </c>
      <c r="G13" s="118">
        <v>6909644</v>
      </c>
      <c r="H13" s="116">
        <f t="shared" si="2"/>
        <v>12686000</v>
      </c>
      <c r="I13" s="106"/>
      <c r="J13" s="114" t="s">
        <v>126</v>
      </c>
      <c r="K13" s="118"/>
      <c r="L13" s="118">
        <f>1294000+4501000</f>
        <v>5795000</v>
      </c>
      <c r="M13" s="116">
        <f t="shared" si="3"/>
        <v>5795000</v>
      </c>
    </row>
    <row r="14" spans="1:15">
      <c r="A14" s="114" t="s">
        <v>17</v>
      </c>
      <c r="B14" s="114" t="s">
        <v>123</v>
      </c>
      <c r="C14" s="118">
        <v>2232130</v>
      </c>
      <c r="D14" s="118"/>
      <c r="E14" s="118">
        <v>1757520</v>
      </c>
      <c r="F14" s="119">
        <f t="shared" si="1"/>
        <v>1757520</v>
      </c>
      <c r="G14" s="118">
        <v>5928324</v>
      </c>
      <c r="H14" s="116">
        <f t="shared" si="2"/>
        <v>9917974</v>
      </c>
      <c r="I14" s="106"/>
      <c r="J14" s="114" t="s">
        <v>127</v>
      </c>
      <c r="K14" s="118"/>
      <c r="L14" s="118">
        <v>1734500</v>
      </c>
      <c r="M14" s="116">
        <f t="shared" si="3"/>
        <v>1734500</v>
      </c>
    </row>
    <row r="15" spans="1:15">
      <c r="A15" s="114" t="s">
        <v>128</v>
      </c>
      <c r="B15" s="114" t="s">
        <v>124</v>
      </c>
      <c r="C15" s="118">
        <v>2308400</v>
      </c>
      <c r="D15" s="118"/>
      <c r="E15" s="118">
        <v>1963320</v>
      </c>
      <c r="F15" s="119">
        <f t="shared" si="1"/>
        <v>1963320</v>
      </c>
      <c r="G15" s="118">
        <v>8621168</v>
      </c>
      <c r="H15" s="116">
        <f t="shared" si="2"/>
        <v>12892888</v>
      </c>
      <c r="I15" s="106"/>
      <c r="J15" s="114" t="s">
        <v>129</v>
      </c>
      <c r="K15" s="118"/>
      <c r="L15" s="118">
        <f>1293900+2898100</f>
        <v>4192000</v>
      </c>
      <c r="M15" s="116">
        <f t="shared" si="3"/>
        <v>4192000</v>
      </c>
    </row>
    <row r="16" spans="1:15">
      <c r="A16" s="114" t="s">
        <v>130</v>
      </c>
      <c r="B16" s="114" t="s">
        <v>125</v>
      </c>
      <c r="C16" s="118">
        <v>1476100</v>
      </c>
      <c r="D16" s="118"/>
      <c r="E16" s="118">
        <v>1111320</v>
      </c>
      <c r="F16" s="119">
        <f t="shared" si="1"/>
        <v>1111320</v>
      </c>
      <c r="G16" s="118">
        <v>4554952</v>
      </c>
      <c r="H16" s="116">
        <f t="shared" si="2"/>
        <v>7142372</v>
      </c>
      <c r="I16" s="106"/>
      <c r="J16" s="114" t="s">
        <v>131</v>
      </c>
      <c r="K16" s="118"/>
      <c r="L16" s="118">
        <v>3621400</v>
      </c>
      <c r="M16" s="116">
        <f t="shared" si="3"/>
        <v>3621400</v>
      </c>
    </row>
    <row r="17" spans="1:13" s="121" customFormat="1">
      <c r="A17" s="114" t="s">
        <v>132</v>
      </c>
      <c r="B17" s="114" t="s">
        <v>126</v>
      </c>
      <c r="C17" s="118">
        <v>2659880</v>
      </c>
      <c r="D17" s="118"/>
      <c r="E17" s="118">
        <v>2382520</v>
      </c>
      <c r="F17" s="119">
        <f t="shared" si="1"/>
        <v>2382520</v>
      </c>
      <c r="G17" s="118">
        <v>8833776</v>
      </c>
      <c r="H17" s="116">
        <f t="shared" si="2"/>
        <v>13876176</v>
      </c>
      <c r="I17" s="106"/>
      <c r="J17" s="114" t="s">
        <v>133</v>
      </c>
      <c r="K17" s="118">
        <v>80000</v>
      </c>
      <c r="L17" s="118">
        <f>973000+1294000</f>
        <v>2267000</v>
      </c>
      <c r="M17" s="116">
        <f t="shared" si="3"/>
        <v>2347000</v>
      </c>
    </row>
    <row r="18" spans="1:13" s="121" customFormat="1">
      <c r="A18" s="114" t="s">
        <v>134</v>
      </c>
      <c r="B18" s="114" t="s">
        <v>127</v>
      </c>
      <c r="C18" s="118">
        <v>2147160</v>
      </c>
      <c r="D18" s="118"/>
      <c r="E18" s="118">
        <v>3565420</v>
      </c>
      <c r="F18" s="119">
        <f t="shared" si="1"/>
        <v>3565420</v>
      </c>
      <c r="G18" s="118">
        <v>6254623</v>
      </c>
      <c r="H18" s="116">
        <f t="shared" si="2"/>
        <v>11967203</v>
      </c>
      <c r="I18" s="106"/>
      <c r="J18" s="114" t="s">
        <v>135</v>
      </c>
      <c r="K18" s="118"/>
      <c r="L18" s="118">
        <v>1050000</v>
      </c>
      <c r="M18" s="116">
        <f t="shared" si="3"/>
        <v>1050000</v>
      </c>
    </row>
    <row r="19" spans="1:13" s="121" customFormat="1">
      <c r="A19" s="114" t="s">
        <v>136</v>
      </c>
      <c r="B19" s="114" t="s">
        <v>129</v>
      </c>
      <c r="C19" s="118">
        <v>2698740</v>
      </c>
      <c r="D19" s="118"/>
      <c r="E19" s="118">
        <v>2386220</v>
      </c>
      <c r="F19" s="119">
        <f t="shared" si="1"/>
        <v>2386220</v>
      </c>
      <c r="G19" s="118">
        <v>9602240</v>
      </c>
      <c r="H19" s="116">
        <f t="shared" si="2"/>
        <v>14687200</v>
      </c>
      <c r="I19" s="106"/>
      <c r="J19" s="114" t="s">
        <v>26</v>
      </c>
      <c r="K19" s="118">
        <v>500000</v>
      </c>
      <c r="L19" s="118">
        <v>1294000</v>
      </c>
      <c r="M19" s="116">
        <f t="shared" si="3"/>
        <v>1794000</v>
      </c>
    </row>
    <row r="20" spans="1:13" s="121" customFormat="1">
      <c r="A20" s="114" t="s">
        <v>137</v>
      </c>
      <c r="B20" s="114" t="s">
        <v>131</v>
      </c>
      <c r="C20" s="118">
        <v>1985920</v>
      </c>
      <c r="D20" s="118"/>
      <c r="E20" s="118">
        <v>3915020</v>
      </c>
      <c r="F20" s="119">
        <f t="shared" si="1"/>
        <v>3915020</v>
      </c>
      <c r="G20" s="118">
        <v>5528318</v>
      </c>
      <c r="H20" s="116">
        <f t="shared" si="2"/>
        <v>11429258</v>
      </c>
      <c r="I20" s="106"/>
      <c r="J20" s="114" t="s">
        <v>138</v>
      </c>
      <c r="K20" s="118"/>
      <c r="L20" s="118">
        <f>1294000+1413000</f>
        <v>2707000</v>
      </c>
      <c r="M20" s="116">
        <f t="shared" si="3"/>
        <v>2707000</v>
      </c>
    </row>
    <row r="21" spans="1:13" s="121" customFormat="1">
      <c r="A21" s="114" t="s">
        <v>139</v>
      </c>
      <c r="B21" s="114" t="s">
        <v>133</v>
      </c>
      <c r="C21" s="118">
        <v>1870210</v>
      </c>
      <c r="D21" s="118"/>
      <c r="E21" s="118">
        <v>2922320</v>
      </c>
      <c r="F21" s="119">
        <f t="shared" si="1"/>
        <v>2922320</v>
      </c>
      <c r="G21" s="118">
        <v>7835316</v>
      </c>
      <c r="H21" s="116">
        <f t="shared" si="2"/>
        <v>12627846</v>
      </c>
      <c r="I21" s="106"/>
      <c r="J21" s="114" t="s">
        <v>30</v>
      </c>
      <c r="K21" s="115">
        <f>403000+200000</f>
        <v>603000</v>
      </c>
      <c r="L21" s="118"/>
      <c r="M21" s="116">
        <f t="shared" si="3"/>
        <v>603000</v>
      </c>
    </row>
    <row r="22" spans="1:13" s="121" customFormat="1">
      <c r="A22" s="114" t="s">
        <v>140</v>
      </c>
      <c r="B22" s="114" t="s">
        <v>135</v>
      </c>
      <c r="C22" s="118">
        <v>1821780</v>
      </c>
      <c r="D22" s="118"/>
      <c r="E22" s="118">
        <v>3023520</v>
      </c>
      <c r="F22" s="119">
        <f t="shared" si="1"/>
        <v>3023520</v>
      </c>
      <c r="G22" s="118">
        <v>7012315</v>
      </c>
      <c r="H22" s="116">
        <f t="shared" si="2"/>
        <v>11857615</v>
      </c>
      <c r="I22" s="106"/>
      <c r="J22" s="114" t="s">
        <v>141</v>
      </c>
      <c r="K22" s="118"/>
      <c r="L22" s="118">
        <v>110700</v>
      </c>
      <c r="M22" s="116">
        <f t="shared" si="3"/>
        <v>110700</v>
      </c>
    </row>
    <row r="23" spans="1:13" s="121" customFormat="1">
      <c r="A23" s="114" t="s">
        <v>142</v>
      </c>
      <c r="B23" s="114" t="s">
        <v>26</v>
      </c>
      <c r="C23" s="118">
        <v>5794800</v>
      </c>
      <c r="D23" s="118"/>
      <c r="E23" s="118">
        <v>4102250</v>
      </c>
      <c r="F23" s="119">
        <f t="shared" si="1"/>
        <v>4102250</v>
      </c>
      <c r="G23" s="118">
        <v>35020450</v>
      </c>
      <c r="H23" s="116">
        <f t="shared" si="2"/>
        <v>44917500</v>
      </c>
      <c r="I23" s="106"/>
      <c r="J23" s="114" t="s">
        <v>143</v>
      </c>
      <c r="K23" s="115"/>
      <c r="L23" s="115">
        <v>30000</v>
      </c>
      <c r="M23" s="116">
        <f t="shared" si="3"/>
        <v>30000</v>
      </c>
    </row>
    <row r="24" spans="1:13" s="121" customFormat="1">
      <c r="A24" s="114" t="s">
        <v>26</v>
      </c>
      <c r="B24" s="114" t="s">
        <v>144</v>
      </c>
      <c r="C24" s="118">
        <v>1496980</v>
      </c>
      <c r="D24" s="118"/>
      <c r="E24" s="118">
        <v>1816920</v>
      </c>
      <c r="F24" s="119">
        <f t="shared" si="1"/>
        <v>1816920</v>
      </c>
      <c r="G24" s="118">
        <v>6723133</v>
      </c>
      <c r="H24" s="116">
        <f t="shared" si="2"/>
        <v>10037033</v>
      </c>
      <c r="I24" s="106"/>
      <c r="J24" s="122" t="s">
        <v>145</v>
      </c>
      <c r="K24" s="123"/>
      <c r="L24" s="124">
        <v>20000</v>
      </c>
      <c r="M24" s="125">
        <f t="shared" si="3"/>
        <v>20000</v>
      </c>
    </row>
    <row r="25" spans="1:13" s="121" customFormat="1">
      <c r="A25" s="114" t="s">
        <v>146</v>
      </c>
      <c r="B25" s="114" t="s">
        <v>138</v>
      </c>
      <c r="C25" s="118">
        <v>2261130</v>
      </c>
      <c r="D25" s="118"/>
      <c r="E25" s="118">
        <v>2528020</v>
      </c>
      <c r="F25" s="119">
        <f t="shared" si="1"/>
        <v>2528020</v>
      </c>
      <c r="G25" s="118">
        <v>8392845</v>
      </c>
      <c r="H25" s="116">
        <f t="shared" si="2"/>
        <v>13181995</v>
      </c>
      <c r="I25" s="106"/>
    </row>
    <row r="26" spans="1:13" s="121" customFormat="1">
      <c r="A26" s="114" t="s">
        <v>147</v>
      </c>
      <c r="B26" s="114" t="s">
        <v>30</v>
      </c>
      <c r="C26" s="118"/>
      <c r="D26" s="115"/>
      <c r="E26" s="118">
        <v>4765486</v>
      </c>
      <c r="F26" s="119">
        <f t="shared" si="1"/>
        <v>4765486</v>
      </c>
      <c r="G26" s="115">
        <v>4651614</v>
      </c>
      <c r="H26" s="116">
        <f t="shared" si="2"/>
        <v>9417100</v>
      </c>
      <c r="I26" s="106"/>
    </row>
    <row r="27" spans="1:13" s="121" customFormat="1" ht="15">
      <c r="A27" s="114" t="s">
        <v>30</v>
      </c>
      <c r="B27" s="114" t="s">
        <v>141</v>
      </c>
      <c r="C27" s="118"/>
      <c r="D27" s="118"/>
      <c r="E27" s="118">
        <v>9734900</v>
      </c>
      <c r="F27" s="119">
        <f t="shared" si="1"/>
        <v>9734900</v>
      </c>
      <c r="G27" s="118"/>
      <c r="H27" s="116">
        <f t="shared" si="2"/>
        <v>9734900</v>
      </c>
      <c r="I27" s="106"/>
      <c r="J27" s="154" t="s">
        <v>148</v>
      </c>
      <c r="K27" s="154"/>
    </row>
    <row r="28" spans="1:13" s="121" customFormat="1">
      <c r="A28" s="114" t="s">
        <v>149</v>
      </c>
      <c r="B28" s="114" t="s">
        <v>32</v>
      </c>
      <c r="C28" s="118"/>
      <c r="D28" s="118"/>
      <c r="E28" s="118">
        <v>3214054</v>
      </c>
      <c r="F28" s="119">
        <f t="shared" si="1"/>
        <v>3214054</v>
      </c>
      <c r="G28" s="118">
        <v>6849346</v>
      </c>
      <c r="H28" s="116">
        <f t="shared" si="2"/>
        <v>10063400</v>
      </c>
      <c r="I28" s="106"/>
      <c r="J28" s="155" t="s">
        <v>113</v>
      </c>
      <c r="K28" s="126" t="s">
        <v>87</v>
      </c>
    </row>
    <row r="29" spans="1:13" s="121" customFormat="1">
      <c r="A29" s="114" t="s">
        <v>150</v>
      </c>
      <c r="B29" s="114" t="s">
        <v>151</v>
      </c>
      <c r="C29" s="118"/>
      <c r="D29" s="115"/>
      <c r="E29" s="115">
        <v>6586200</v>
      </c>
      <c r="F29" s="119">
        <f t="shared" si="1"/>
        <v>6586200</v>
      </c>
      <c r="G29" s="115"/>
      <c r="H29" s="116">
        <f t="shared" si="2"/>
        <v>6586200</v>
      </c>
      <c r="I29" s="106"/>
      <c r="J29" s="156"/>
      <c r="K29" s="127" t="s">
        <v>94</v>
      </c>
    </row>
    <row r="30" spans="1:13" s="121" customFormat="1">
      <c r="A30" s="114" t="s">
        <v>152</v>
      </c>
      <c r="B30" s="114" t="s">
        <v>143</v>
      </c>
      <c r="C30" s="118"/>
      <c r="D30" s="115"/>
      <c r="E30" s="115">
        <v>1773000</v>
      </c>
      <c r="F30" s="119">
        <f t="shared" si="1"/>
        <v>1773000</v>
      </c>
      <c r="G30" s="115">
        <v>11523400</v>
      </c>
      <c r="H30" s="116">
        <f t="shared" si="2"/>
        <v>13296400</v>
      </c>
      <c r="I30" s="106"/>
      <c r="J30" s="157"/>
      <c r="K30" s="103" t="s">
        <v>118</v>
      </c>
    </row>
    <row r="31" spans="1:13" s="121" customFormat="1">
      <c r="A31" s="114" t="s">
        <v>143</v>
      </c>
      <c r="B31" s="114" t="s">
        <v>153</v>
      </c>
      <c r="C31" s="118"/>
      <c r="D31" s="115"/>
      <c r="E31" s="115">
        <v>1671600</v>
      </c>
      <c r="F31" s="119">
        <f t="shared" si="1"/>
        <v>1671600</v>
      </c>
      <c r="G31" s="115"/>
      <c r="H31" s="116">
        <f t="shared" si="2"/>
        <v>1671600</v>
      </c>
      <c r="I31" s="106"/>
      <c r="J31" s="107"/>
      <c r="K31" s="108">
        <f>SUM(K32:K43)</f>
        <v>8000000</v>
      </c>
    </row>
    <row r="32" spans="1:13" s="121" customFormat="1">
      <c r="A32" s="128"/>
      <c r="B32" s="122" t="s">
        <v>145</v>
      </c>
      <c r="C32" s="124">
        <v>2503570</v>
      </c>
      <c r="D32" s="123"/>
      <c r="E32" s="124">
        <v>1726920</v>
      </c>
      <c r="F32" s="129">
        <f t="shared" si="1"/>
        <v>1726920</v>
      </c>
      <c r="G32" s="123">
        <v>5536890</v>
      </c>
      <c r="H32" s="125">
        <f t="shared" si="2"/>
        <v>9767380</v>
      </c>
      <c r="I32" s="106"/>
      <c r="J32" s="114" t="s">
        <v>26</v>
      </c>
      <c r="K32" s="118">
        <v>1670000</v>
      </c>
    </row>
    <row r="33" spans="1:11" s="121" customFormat="1" ht="15">
      <c r="A33" s="130"/>
      <c r="B33" s="131" t="s">
        <v>154</v>
      </c>
      <c r="C33" s="132"/>
      <c r="I33" s="133"/>
      <c r="J33" s="114" t="s">
        <v>129</v>
      </c>
      <c r="K33" s="118">
        <v>420000</v>
      </c>
    </row>
    <row r="34" spans="1:11">
      <c r="B34" s="134" t="s">
        <v>47</v>
      </c>
      <c r="C34" s="135" t="s">
        <v>155</v>
      </c>
      <c r="J34" s="114" t="s">
        <v>144</v>
      </c>
      <c r="K34" s="118">
        <v>1123900</v>
      </c>
    </row>
    <row r="35" spans="1:11">
      <c r="B35" s="107"/>
      <c r="C35" s="108">
        <f>SUM(C36:C46)</f>
        <v>11000000</v>
      </c>
      <c r="E35" s="117"/>
      <c r="F35" s="117"/>
      <c r="J35" s="114" t="s">
        <v>125</v>
      </c>
      <c r="K35" s="118">
        <v>343400</v>
      </c>
    </row>
    <row r="36" spans="1:11">
      <c r="B36" s="114" t="s">
        <v>26</v>
      </c>
      <c r="C36" s="118">
        <v>1150000</v>
      </c>
      <c r="E36" s="117"/>
      <c r="F36" s="117"/>
      <c r="J36" s="114" t="s">
        <v>145</v>
      </c>
      <c r="K36" s="118">
        <v>1740000</v>
      </c>
    </row>
    <row r="37" spans="1:11">
      <c r="B37" s="114" t="s">
        <v>30</v>
      </c>
      <c r="C37" s="118">
        <v>2200000</v>
      </c>
      <c r="E37" s="117"/>
      <c r="F37" s="117"/>
      <c r="J37" s="114" t="s">
        <v>123</v>
      </c>
      <c r="K37" s="118">
        <v>833850</v>
      </c>
    </row>
    <row r="38" spans="1:11">
      <c r="B38" s="114" t="s">
        <v>144</v>
      </c>
      <c r="C38" s="118">
        <v>1800000</v>
      </c>
      <c r="E38" s="117"/>
      <c r="F38" s="117"/>
      <c r="J38" s="114" t="s">
        <v>133</v>
      </c>
      <c r="K38" s="118">
        <v>200000</v>
      </c>
    </row>
    <row r="39" spans="1:11">
      <c r="B39" s="114" t="s">
        <v>125</v>
      </c>
      <c r="C39" s="118">
        <v>747000</v>
      </c>
      <c r="E39" s="117"/>
      <c r="F39" s="117"/>
      <c r="J39" s="114" t="s">
        <v>124</v>
      </c>
      <c r="K39" s="118">
        <v>716050</v>
      </c>
    </row>
    <row r="40" spans="1:11">
      <c r="B40" s="114" t="s">
        <v>123</v>
      </c>
      <c r="C40" s="118">
        <v>700000</v>
      </c>
      <c r="E40" s="117"/>
      <c r="F40" s="117"/>
      <c r="J40" s="114" t="s">
        <v>138</v>
      </c>
      <c r="K40" s="118">
        <v>188000</v>
      </c>
    </row>
    <row r="41" spans="1:11">
      <c r="B41" s="114" t="s">
        <v>133</v>
      </c>
      <c r="C41" s="118">
        <v>513000</v>
      </c>
      <c r="E41" s="117"/>
      <c r="F41" s="117"/>
      <c r="J41" s="114" t="s">
        <v>127</v>
      </c>
      <c r="K41" s="118">
        <v>324800</v>
      </c>
    </row>
    <row r="42" spans="1:11">
      <c r="B42" s="114" t="s">
        <v>124</v>
      </c>
      <c r="C42" s="118">
        <v>100000</v>
      </c>
      <c r="E42" s="117"/>
      <c r="F42" s="117"/>
      <c r="J42" s="114" t="s">
        <v>135</v>
      </c>
      <c r="K42" s="118">
        <v>250000</v>
      </c>
    </row>
    <row r="43" spans="1:11">
      <c r="B43" s="114" t="s">
        <v>138</v>
      </c>
      <c r="C43" s="118">
        <v>300000</v>
      </c>
      <c r="E43" s="117"/>
      <c r="F43" s="117"/>
      <c r="J43" s="122" t="s">
        <v>131</v>
      </c>
      <c r="K43" s="124">
        <v>190000</v>
      </c>
    </row>
    <row r="44" spans="1:11">
      <c r="B44" s="114" t="s">
        <v>127</v>
      </c>
      <c r="C44" s="118">
        <v>1500000</v>
      </c>
      <c r="E44" s="117"/>
      <c r="F44" s="117"/>
    </row>
    <row r="45" spans="1:11">
      <c r="B45" s="114" t="s">
        <v>135</v>
      </c>
      <c r="C45" s="118">
        <v>1800000</v>
      </c>
      <c r="E45" s="117"/>
      <c r="F45" s="117"/>
    </row>
    <row r="46" spans="1:11">
      <c r="B46" s="122" t="s">
        <v>131</v>
      </c>
      <c r="C46" s="124">
        <v>190000</v>
      </c>
      <c r="E46" s="117"/>
      <c r="F46" s="117"/>
    </row>
    <row r="47" spans="1:11">
      <c r="E47" s="117"/>
      <c r="F47" s="117"/>
    </row>
    <row r="48" spans="1:11">
      <c r="E48" s="117"/>
      <c r="F48" s="117"/>
    </row>
    <row r="49" spans="3:6">
      <c r="E49" s="117"/>
      <c r="F49" s="117"/>
    </row>
    <row r="50" spans="3:6">
      <c r="E50" s="117"/>
      <c r="F50" s="117"/>
    </row>
    <row r="52" spans="3:6">
      <c r="C52" s="121"/>
    </row>
    <row r="59" spans="3:6">
      <c r="D59" s="117"/>
      <c r="E59" s="117"/>
    </row>
    <row r="60" spans="3:6">
      <c r="D60" s="117"/>
      <c r="E60" s="117"/>
    </row>
    <row r="61" spans="3:6">
      <c r="D61" s="117"/>
      <c r="E61" s="117"/>
    </row>
    <row r="62" spans="3:6">
      <c r="D62" s="117"/>
      <c r="E62" s="117"/>
    </row>
    <row r="63" spans="3:6">
      <c r="D63" s="117"/>
      <c r="E63" s="117"/>
    </row>
    <row r="64" spans="3:6">
      <c r="D64" s="117"/>
      <c r="E64" s="117"/>
    </row>
    <row r="65" spans="4:5">
      <c r="D65" s="117"/>
      <c r="E65" s="117"/>
    </row>
    <row r="66" spans="4:5">
      <c r="D66" s="117"/>
      <c r="E66" s="117"/>
    </row>
    <row r="67" spans="4:5">
      <c r="D67" s="117"/>
      <c r="E67" s="117"/>
    </row>
    <row r="68" spans="4:5">
      <c r="D68" s="117"/>
      <c r="E68" s="117"/>
    </row>
    <row r="69" spans="4:5">
      <c r="D69" s="117"/>
      <c r="E69" s="117"/>
    </row>
    <row r="70" spans="4:5">
      <c r="D70" s="117"/>
      <c r="E70" s="117"/>
    </row>
    <row r="71" spans="4:5">
      <c r="D71" s="117"/>
      <c r="E71" s="117"/>
    </row>
    <row r="72" spans="4:5">
      <c r="D72" s="117"/>
      <c r="E72" s="117"/>
    </row>
  </sheetData>
  <mergeCells count="13">
    <mergeCell ref="K3:L3"/>
    <mergeCell ref="J27:K27"/>
    <mergeCell ref="J28:J30"/>
    <mergeCell ref="B1:H1"/>
    <mergeCell ref="J1:M1"/>
    <mergeCell ref="B2:B4"/>
    <mergeCell ref="D2:E2"/>
    <mergeCell ref="F2:F4"/>
    <mergeCell ref="H2:H4"/>
    <mergeCell ref="J2:J4"/>
    <mergeCell ref="K2:L2"/>
    <mergeCell ref="M2:M4"/>
    <mergeCell ref="D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9" sqref="C9"/>
    </sheetView>
  </sheetViews>
  <sheetFormatPr defaultColWidth="20.875" defaultRowHeight="18.75"/>
  <cols>
    <col min="1" max="1" width="7.75" style="52" customWidth="1"/>
    <col min="2" max="2" width="15.5" style="90" customWidth="1"/>
    <col min="3" max="3" width="46.625" style="91" customWidth="1"/>
    <col min="4" max="4" width="3.125" style="91" bestFit="1" customWidth="1"/>
    <col min="5" max="5" width="13.875" style="92" customWidth="1"/>
    <col min="6" max="6" width="46.625" style="52" customWidth="1"/>
    <col min="7" max="16384" width="20.875" style="52"/>
  </cols>
  <sheetData>
    <row r="1" spans="1:7" ht="40.5" customHeight="1">
      <c r="A1" s="176" t="s">
        <v>75</v>
      </c>
      <c r="B1" s="176"/>
      <c r="C1" s="176"/>
      <c r="D1" s="176"/>
      <c r="E1" s="176"/>
      <c r="F1" s="176"/>
    </row>
    <row r="2" spans="1:7" s="55" customFormat="1" ht="46.5" customHeight="1" thickBot="1">
      <c r="A2" s="53" t="s">
        <v>76</v>
      </c>
      <c r="B2" s="54" t="s">
        <v>77</v>
      </c>
      <c r="C2" s="53" t="s">
        <v>78</v>
      </c>
      <c r="D2" s="177" t="s">
        <v>79</v>
      </c>
      <c r="E2" s="177"/>
      <c r="F2" s="177"/>
    </row>
    <row r="3" spans="1:7" s="56" customFormat="1" ht="24.75" customHeight="1" thickTop="1" thickBot="1">
      <c r="A3" s="178" t="s">
        <v>80</v>
      </c>
      <c r="B3" s="179"/>
      <c r="C3" s="179"/>
      <c r="D3" s="179"/>
      <c r="E3" s="179"/>
      <c r="F3" s="179"/>
    </row>
    <row r="4" spans="1:7" s="64" customFormat="1" ht="52.5" customHeight="1" thickTop="1" thickBot="1">
      <c r="A4" s="57" t="s">
        <v>81</v>
      </c>
      <c r="B4" s="58" t="s">
        <v>4</v>
      </c>
      <c r="C4" s="59" t="s">
        <v>82</v>
      </c>
      <c r="D4" s="60" t="s">
        <v>83</v>
      </c>
      <c r="E4" s="61" t="s">
        <v>84</v>
      </c>
      <c r="F4" s="62" t="s">
        <v>85</v>
      </c>
      <c r="G4" s="63"/>
    </row>
    <row r="5" spans="1:7" s="56" customFormat="1" ht="24.75" customHeight="1" thickTop="1" thickBot="1">
      <c r="A5" s="175" t="s">
        <v>86</v>
      </c>
      <c r="B5" s="175"/>
      <c r="C5" s="175"/>
      <c r="D5" s="175"/>
      <c r="E5" s="175"/>
      <c r="F5" s="175"/>
    </row>
    <row r="6" spans="1:7" s="64" customFormat="1" ht="50.25" customHeight="1" thickTop="1">
      <c r="A6" s="180" t="s">
        <v>87</v>
      </c>
      <c r="B6" s="183" t="s">
        <v>5</v>
      </c>
      <c r="C6" s="185" t="s">
        <v>88</v>
      </c>
      <c r="D6" s="65" t="s">
        <v>83</v>
      </c>
      <c r="E6" s="66" t="s">
        <v>89</v>
      </c>
      <c r="F6" s="67" t="s">
        <v>90</v>
      </c>
    </row>
    <row r="7" spans="1:7" s="64" customFormat="1" ht="74.25" customHeight="1">
      <c r="A7" s="181"/>
      <c r="B7" s="184"/>
      <c r="C7" s="186"/>
      <c r="D7" s="68" t="s">
        <v>91</v>
      </c>
      <c r="E7" s="69" t="s">
        <v>92</v>
      </c>
      <c r="F7" s="70" t="s">
        <v>93</v>
      </c>
    </row>
    <row r="8" spans="1:7" s="64" customFormat="1" ht="47.25" customHeight="1">
      <c r="A8" s="181"/>
      <c r="B8" s="71" t="s">
        <v>94</v>
      </c>
      <c r="C8" s="72" t="s">
        <v>95</v>
      </c>
      <c r="D8" s="184" t="s">
        <v>91</v>
      </c>
      <c r="E8" s="188" t="s">
        <v>92</v>
      </c>
      <c r="F8" s="190" t="s">
        <v>96</v>
      </c>
    </row>
    <row r="9" spans="1:7" s="64" customFormat="1" ht="47.25" customHeight="1" thickBot="1">
      <c r="A9" s="182"/>
      <c r="B9" s="73" t="s">
        <v>97</v>
      </c>
      <c r="C9" s="74" t="s">
        <v>98</v>
      </c>
      <c r="D9" s="187"/>
      <c r="E9" s="189"/>
      <c r="F9" s="191"/>
    </row>
    <row r="10" spans="1:7" s="64" customFormat="1" ht="52.5" customHeight="1" thickTop="1" thickBot="1">
      <c r="A10" s="75" t="s">
        <v>99</v>
      </c>
      <c r="B10" s="76" t="s">
        <v>6</v>
      </c>
      <c r="C10" s="77" t="s">
        <v>100</v>
      </c>
      <c r="D10" s="78" t="s">
        <v>83</v>
      </c>
      <c r="E10" s="79" t="s">
        <v>101</v>
      </c>
      <c r="F10" s="80" t="s">
        <v>102</v>
      </c>
    </row>
    <row r="11" spans="1:7" s="56" customFormat="1" ht="24.75" customHeight="1" thickTop="1" thickBot="1">
      <c r="A11" s="175" t="s">
        <v>103</v>
      </c>
      <c r="B11" s="175"/>
      <c r="C11" s="175"/>
      <c r="D11" s="175"/>
      <c r="E11" s="175"/>
      <c r="F11" s="175"/>
    </row>
    <row r="12" spans="1:7" s="64" customFormat="1" ht="52.5" customHeight="1" thickTop="1">
      <c r="A12" s="81" t="s">
        <v>104</v>
      </c>
      <c r="B12" s="82" t="s">
        <v>105</v>
      </c>
      <c r="C12" s="83" t="s">
        <v>106</v>
      </c>
      <c r="D12" s="84" t="s">
        <v>83</v>
      </c>
      <c r="E12" s="85" t="s">
        <v>107</v>
      </c>
      <c r="F12" s="86" t="s">
        <v>108</v>
      </c>
    </row>
    <row r="13" spans="1:7" s="64" customFormat="1" ht="18">
      <c r="B13" s="87"/>
      <c r="C13" s="88"/>
      <c r="D13" s="88"/>
      <c r="E13" s="89"/>
    </row>
    <row r="14" spans="1:7" s="64" customFormat="1" ht="18">
      <c r="B14" s="87"/>
      <c r="C14" s="88"/>
      <c r="D14" s="88"/>
      <c r="E14" s="89"/>
    </row>
  </sheetData>
  <mergeCells count="11">
    <mergeCell ref="A11:F11"/>
    <mergeCell ref="A1:F1"/>
    <mergeCell ref="D2:F2"/>
    <mergeCell ref="A3:F3"/>
    <mergeCell ref="A5:F5"/>
    <mergeCell ref="A6:A9"/>
    <mergeCell ref="B6:B7"/>
    <mergeCell ref="C6:C7"/>
    <mergeCell ref="D8:D9"/>
    <mergeCell ref="E8:E9"/>
    <mergeCell ref="F8:F9"/>
  </mergeCells>
  <pageMargins left="0.24" right="0.19" top="0.25" bottom="0.25" header="0.17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รายการจัดสรร</vt:lpstr>
      <vt:lpstr>รายละเอียดโครงการ</vt:lpstr>
      <vt:lpstr>สรุปงบประมาณตามหมวดรายจ่าย</vt:lpstr>
      <vt:lpstr>รหัสงบประมาณ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2014-11-27T09:25:17Z</cp:lastPrinted>
  <dcterms:created xsi:type="dcterms:W3CDTF">2014-11-27T06:28:05Z</dcterms:created>
  <dcterms:modified xsi:type="dcterms:W3CDTF">2014-11-27T09:37:25Z</dcterms:modified>
</cp:coreProperties>
</file>